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Volumes/Datos/Jocelyn/Library/Mobile Documents/com~apple~CloudDocs/ICLOUD P-Outsourcing/RAP-Pacífico/MIPG/PROCESOS/Procedimientos-instructivos/P07. Financiera y contable/"/>
    </mc:Choice>
  </mc:AlternateContent>
  <xr:revisionPtr revIDLastSave="0" documentId="13_ncr:1_{FC825580-47B9-0542-9EAA-DF3882BF37F6}" xr6:coauthVersionLast="46" xr6:coauthVersionMax="46" xr10:uidLastSave="{00000000-0000-0000-0000-000000000000}"/>
  <bookViews>
    <workbookView xWindow="0" yWindow="460" windowWidth="25320" windowHeight="15540" tabRatio="840" xr2:uid="{00000000-000D-0000-FFFF-FFFF00000000}"/>
  </bookViews>
  <sheets>
    <sheet name="Clas. Global de Gastos" sheetId="3" r:id="rId1"/>
    <sheet name="LD" sheetId="73" state="hidden" r:id="rId2"/>
    <sheet name="1.1.1.  " sheetId="4" r:id="rId3"/>
    <sheet name="1.1.2" sheetId="12" r:id="rId4"/>
    <sheet name="1.1.3" sheetId="76" r:id="rId5"/>
    <sheet name="2.1.1." sheetId="14" r:id="rId6"/>
    <sheet name="2.1.2." sheetId="16" r:id="rId7"/>
    <sheet name="2.1.3." sheetId="17" r:id="rId8"/>
    <sheet name="2.1.4." sheetId="21" r:id="rId9"/>
    <sheet name="2.2.1." sheetId="18" r:id="rId10"/>
    <sheet name="2.2.2." sheetId="22" r:id="rId11"/>
    <sheet name="2.2.3" sheetId="23" r:id="rId12"/>
    <sheet name="2.2.5" sheetId="24" r:id="rId13"/>
    <sheet name="2.2.6." sheetId="74" r:id="rId14"/>
    <sheet name="2.2.7" sheetId="25" r:id="rId15"/>
    <sheet name="2.2.8." sheetId="47" r:id="rId16"/>
    <sheet name="2.3.2." sheetId="26" r:id="rId17"/>
    <sheet name="2.3.4." sheetId="27" r:id="rId18"/>
    <sheet name="3.1.1." sheetId="28" r:id="rId19"/>
    <sheet name="3.1.2." sheetId="29" r:id="rId20"/>
    <sheet name="3.1.3." sheetId="30" r:id="rId21"/>
    <sheet name="3.1.4." sheetId="31" r:id="rId22"/>
    <sheet name="3.1.5." sheetId="32" r:id="rId2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3" l="1"/>
  <c r="G41" i="3"/>
  <c r="G39" i="3"/>
  <c r="G38" i="3"/>
  <c r="G3" i="12"/>
  <c r="E3" i="17"/>
  <c r="F3" i="17"/>
  <c r="E4" i="17"/>
  <c r="F4" i="17"/>
  <c r="E5" i="17"/>
  <c r="F5" i="17"/>
  <c r="G3" i="76"/>
  <c r="G7" i="76" s="1"/>
  <c r="G37" i="3"/>
  <c r="G36" i="3"/>
  <c r="F6" i="23"/>
  <c r="G34" i="3"/>
  <c r="G33" i="3"/>
  <c r="G32" i="3"/>
  <c r="E84" i="18"/>
  <c r="E76" i="18"/>
  <c r="E68" i="18"/>
  <c r="E6" i="18"/>
  <c r="E4" i="18"/>
  <c r="G31" i="3"/>
  <c r="G29" i="3"/>
  <c r="F6" i="74" l="1"/>
  <c r="A19" i="16" l="1"/>
  <c r="C19" i="16"/>
  <c r="C20" i="16" l="1"/>
  <c r="C21" i="16" s="1"/>
  <c r="A17" i="4"/>
  <c r="C22" i="16" l="1"/>
  <c r="C23" i="16" s="1"/>
  <c r="C25" i="47"/>
  <c r="B10" i="47" s="1"/>
  <c r="B11" i="47" s="1"/>
  <c r="C20" i="47"/>
  <c r="C23" i="47" s="1"/>
  <c r="C24" i="16" l="1"/>
  <c r="C25" i="16" s="1"/>
  <c r="C26" i="16" s="1"/>
  <c r="E15" i="22" l="1"/>
  <c r="D15" i="22"/>
  <c r="D14" i="22"/>
  <c r="E14" i="22" s="1"/>
  <c r="E13" i="22"/>
  <c r="D13" i="22"/>
  <c r="D12" i="22"/>
  <c r="E12" i="22" s="1"/>
  <c r="D11" i="22"/>
  <c r="E11" i="22" s="1"/>
  <c r="D10" i="22"/>
  <c r="E10" i="22" s="1"/>
  <c r="E9" i="22"/>
  <c r="D9" i="22"/>
  <c r="D8" i="22"/>
  <c r="E8" i="22" s="1"/>
  <c r="E7" i="22"/>
  <c r="D7" i="22"/>
  <c r="D6" i="22"/>
  <c r="E6" i="22" s="1"/>
  <c r="E5" i="22"/>
  <c r="D5" i="22"/>
  <c r="D4" i="22"/>
  <c r="E4" i="22" s="1"/>
  <c r="C8" i="32"/>
  <c r="H4" i="31"/>
  <c r="H4" i="30"/>
  <c r="H4" i="29"/>
  <c r="H4" i="28"/>
  <c r="D4" i="27"/>
  <c r="F4" i="27" s="1"/>
  <c r="D3" i="27"/>
  <c r="F3" i="27" s="1"/>
  <c r="F5" i="27" s="1"/>
  <c r="D4" i="26"/>
  <c r="E4" i="26" s="1"/>
  <c r="D3" i="26"/>
  <c r="E3" i="26" s="1"/>
  <c r="E5" i="26" s="1"/>
  <c r="E16" i="22" l="1"/>
  <c r="H4" i="32"/>
  <c r="D11" i="23"/>
  <c r="B3" i="23" s="1"/>
  <c r="E3" i="23" s="1"/>
  <c r="F3" i="23" s="1"/>
  <c r="D196" i="18" l="1"/>
  <c r="D195" i="18"/>
  <c r="D194" i="18"/>
  <c r="C190" i="18"/>
  <c r="C59" i="18" s="1"/>
  <c r="C189" i="18"/>
  <c r="C182" i="18"/>
  <c r="C183" i="18" s="1"/>
  <c r="B59" i="18" s="1"/>
  <c r="C176" i="18"/>
  <c r="C177" i="18" s="1"/>
  <c r="B51" i="18" s="1"/>
  <c r="E51" i="18" s="1"/>
  <c r="C166" i="18"/>
  <c r="C167" i="18" s="1"/>
  <c r="C43" i="18" s="1"/>
  <c r="C160" i="18"/>
  <c r="B43" i="18" s="1"/>
  <c r="E43" i="18" s="1"/>
  <c r="C159" i="18"/>
  <c r="C152" i="18"/>
  <c r="C153" i="18" s="1"/>
  <c r="C35" i="18" s="1"/>
  <c r="C147" i="18"/>
  <c r="C148" i="18" s="1"/>
  <c r="B35" i="18" s="1"/>
  <c r="C142" i="18"/>
  <c r="C143" i="18" s="1"/>
  <c r="C27" i="18" s="1"/>
  <c r="C133" i="18"/>
  <c r="B27" i="18" s="1"/>
  <c r="C132" i="18"/>
  <c r="C121" i="18"/>
  <c r="C122" i="18" s="1"/>
  <c r="C19" i="18" s="1"/>
  <c r="C108" i="18"/>
  <c r="C109" i="18" s="1"/>
  <c r="B19" i="18" s="1"/>
  <c r="E19" i="18" s="1"/>
  <c r="D93" i="18"/>
  <c r="E93" i="18" s="1"/>
  <c r="E92" i="18"/>
  <c r="D92" i="18"/>
  <c r="C84" i="18"/>
  <c r="B84" i="18"/>
  <c r="E83" i="18"/>
  <c r="C76" i="18"/>
  <c r="B76" i="18"/>
  <c r="E75" i="18"/>
  <c r="C68" i="18"/>
  <c r="B68" i="18"/>
  <c r="C67" i="18"/>
  <c r="E67" i="18" s="1"/>
  <c r="B67" i="18"/>
  <c r="E60" i="18"/>
  <c r="E52" i="18"/>
  <c r="E44" i="18"/>
  <c r="E36" i="18"/>
  <c r="E28" i="18"/>
  <c r="E6" i="21"/>
  <c r="E5" i="21"/>
  <c r="E4" i="21"/>
  <c r="B30" i="17"/>
  <c r="B31" i="17" s="1"/>
  <c r="B23" i="17"/>
  <c r="B24" i="17" s="1"/>
  <c r="B15" i="17"/>
  <c r="B16" i="17" s="1"/>
  <c r="E13" i="16"/>
  <c r="E12" i="16"/>
  <c r="E11" i="16"/>
  <c r="E10" i="16"/>
  <c r="E9" i="16"/>
  <c r="E8" i="16"/>
  <c r="E7" i="16"/>
  <c r="E6" i="16"/>
  <c r="E5" i="16"/>
  <c r="E4" i="16"/>
  <c r="C27" i="16"/>
  <c r="E3" i="16" s="1"/>
  <c r="E684" i="14"/>
  <c r="F684" i="14" s="1"/>
  <c r="E76" i="14" s="1"/>
  <c r="E683" i="14"/>
  <c r="F683" i="14" s="1"/>
  <c r="E75" i="14" s="1"/>
  <c r="F75" i="14" s="1"/>
  <c r="E682" i="14"/>
  <c r="F682" i="14" s="1"/>
  <c r="E74" i="14" s="1"/>
  <c r="E681" i="14"/>
  <c r="F681" i="14" s="1"/>
  <c r="E73" i="14" s="1"/>
  <c r="F73" i="14" s="1"/>
  <c r="E680" i="14"/>
  <c r="F680" i="14" s="1"/>
  <c r="E72" i="14" s="1"/>
  <c r="E679" i="14"/>
  <c r="F679" i="14" s="1"/>
  <c r="E71" i="14" s="1"/>
  <c r="F71" i="14" s="1"/>
  <c r="E678" i="14"/>
  <c r="F678" i="14" s="1"/>
  <c r="E70" i="14" s="1"/>
  <c r="E677" i="14"/>
  <c r="F677" i="14" s="1"/>
  <c r="E69" i="14" s="1"/>
  <c r="F69" i="14" s="1"/>
  <c r="C672" i="14"/>
  <c r="C673" i="14" s="1"/>
  <c r="E19" i="14" s="1"/>
  <c r="C664" i="14"/>
  <c r="C665" i="14" s="1"/>
  <c r="E58" i="14" s="1"/>
  <c r="C656" i="14"/>
  <c r="C657" i="14" s="1"/>
  <c r="E63" i="14" s="1"/>
  <c r="F63" i="14" s="1"/>
  <c r="C648" i="14"/>
  <c r="C649" i="14" s="1"/>
  <c r="C640" i="14"/>
  <c r="C641" i="14" s="1"/>
  <c r="C633" i="14"/>
  <c r="C634" i="14" s="1"/>
  <c r="E55" i="14" s="1"/>
  <c r="C625" i="14"/>
  <c r="C626" i="14" s="1"/>
  <c r="E64" i="14" s="1"/>
  <c r="C617" i="14"/>
  <c r="C618" i="14" s="1"/>
  <c r="E49" i="14" s="1"/>
  <c r="C609" i="14"/>
  <c r="C610" i="14" s="1"/>
  <c r="C601" i="14"/>
  <c r="C602" i="14" s="1"/>
  <c r="E27" i="14" s="1"/>
  <c r="C593" i="14"/>
  <c r="C594" i="14" s="1"/>
  <c r="E23" i="14" s="1"/>
  <c r="C585" i="14"/>
  <c r="C586" i="14" s="1"/>
  <c r="E13" i="14" s="1"/>
  <c r="C577" i="14"/>
  <c r="C578" i="14" s="1"/>
  <c r="E6" i="14" s="1"/>
  <c r="C569" i="14"/>
  <c r="C570" i="14" s="1"/>
  <c r="E5" i="14" s="1"/>
  <c r="C561" i="14"/>
  <c r="C562" i="14" s="1"/>
  <c r="E8" i="14" s="1"/>
  <c r="C553" i="14"/>
  <c r="C554" i="14" s="1"/>
  <c r="E20" i="14" s="1"/>
  <c r="F20" i="14" s="1"/>
  <c r="C545" i="14"/>
  <c r="C546" i="14" s="1"/>
  <c r="E68" i="14" s="1"/>
  <c r="C537" i="14"/>
  <c r="C538" i="14" s="1"/>
  <c r="E12" i="14" s="1"/>
  <c r="C529" i="14"/>
  <c r="C530" i="14" s="1"/>
  <c r="E16" i="14" s="1"/>
  <c r="C522" i="14"/>
  <c r="C523" i="14" s="1"/>
  <c r="E15" i="14" s="1"/>
  <c r="C515" i="14"/>
  <c r="C516" i="14" s="1"/>
  <c r="E41" i="14" s="1"/>
  <c r="C507" i="14"/>
  <c r="C508" i="14" s="1"/>
  <c r="E42" i="14" s="1"/>
  <c r="C499" i="14"/>
  <c r="C500" i="14" s="1"/>
  <c r="E21" i="14" s="1"/>
  <c r="C491" i="14"/>
  <c r="C492" i="14" s="1"/>
  <c r="E4" i="14" s="1"/>
  <c r="F4" i="14" s="1"/>
  <c r="C483" i="14"/>
  <c r="C484" i="14" s="1"/>
  <c r="E44" i="14" s="1"/>
  <c r="C475" i="14"/>
  <c r="C476" i="14" s="1"/>
  <c r="E35" i="14" s="1"/>
  <c r="C467" i="14"/>
  <c r="C468" i="14" s="1"/>
  <c r="E36" i="14" s="1"/>
  <c r="C459" i="14"/>
  <c r="C460" i="14" s="1"/>
  <c r="E14" i="14" s="1"/>
  <c r="F14" i="14" s="1"/>
  <c r="C451" i="14"/>
  <c r="C452" i="14" s="1"/>
  <c r="E67" i="14" s="1"/>
  <c r="F67" i="14" s="1"/>
  <c r="C443" i="14"/>
  <c r="C444" i="14" s="1"/>
  <c r="E28" i="14" s="1"/>
  <c r="C435" i="14"/>
  <c r="C436" i="14" s="1"/>
  <c r="E9" i="14" s="1"/>
  <c r="C427" i="14"/>
  <c r="C428" i="14" s="1"/>
  <c r="E61" i="14" s="1"/>
  <c r="C419" i="14"/>
  <c r="C420" i="14" s="1"/>
  <c r="E48" i="14" s="1"/>
  <c r="C411" i="14"/>
  <c r="C412" i="14" s="1"/>
  <c r="E37" i="14" s="1"/>
  <c r="C403" i="14"/>
  <c r="C404" i="14" s="1"/>
  <c r="E38" i="14" s="1"/>
  <c r="C395" i="14"/>
  <c r="C396" i="14" s="1"/>
  <c r="E65" i="14" s="1"/>
  <c r="F65" i="14" s="1"/>
  <c r="C387" i="14"/>
  <c r="C388" i="14" s="1"/>
  <c r="E56" i="14" s="1"/>
  <c r="C379" i="14"/>
  <c r="C380" i="14" s="1"/>
  <c r="E43" i="14" s="1"/>
  <c r="C371" i="14"/>
  <c r="C372" i="14" s="1"/>
  <c r="E22" i="14" s="1"/>
  <c r="C363" i="14"/>
  <c r="C364" i="14" s="1"/>
  <c r="E29" i="14" s="1"/>
  <c r="C355" i="14"/>
  <c r="C356" i="14" s="1"/>
  <c r="C347" i="14"/>
  <c r="C348" i="14" s="1"/>
  <c r="C340" i="14"/>
  <c r="C341" i="14" s="1"/>
  <c r="C332" i="14"/>
  <c r="C333" i="14" s="1"/>
  <c r="E53" i="14" s="1"/>
  <c r="C324" i="14"/>
  <c r="C325" i="14" s="1"/>
  <c r="E60" i="14" s="1"/>
  <c r="C317" i="14"/>
  <c r="C318" i="14" s="1"/>
  <c r="E7" i="14" s="1"/>
  <c r="C309" i="14"/>
  <c r="C310" i="14" s="1"/>
  <c r="C301" i="14"/>
  <c r="C302" i="14" s="1"/>
  <c r="E30" i="14" s="1"/>
  <c r="F30" i="14" s="1"/>
  <c r="C293" i="14"/>
  <c r="C294" i="14" s="1"/>
  <c r="E31" i="14" s="1"/>
  <c r="C285" i="14"/>
  <c r="C286" i="14" s="1"/>
  <c r="E33" i="14" s="1"/>
  <c r="C278" i="14"/>
  <c r="C279" i="14" s="1"/>
  <c r="C270" i="14"/>
  <c r="C271" i="14" s="1"/>
  <c r="E62" i="14" s="1"/>
  <c r="F62" i="14" s="1"/>
  <c r="C262" i="14"/>
  <c r="C263" i="14" s="1"/>
  <c r="E47" i="14" s="1"/>
  <c r="C254" i="14"/>
  <c r="C255" i="14" s="1"/>
  <c r="E10" i="14" s="1"/>
  <c r="F10" i="14" s="1"/>
  <c r="C246" i="14"/>
  <c r="C247" i="14" s="1"/>
  <c r="E26" i="14" s="1"/>
  <c r="C238" i="14"/>
  <c r="C239" i="14" s="1"/>
  <c r="C230" i="14"/>
  <c r="C231" i="14" s="1"/>
  <c r="E34" i="14" s="1"/>
  <c r="C222" i="14"/>
  <c r="C223" i="14" s="1"/>
  <c r="E54" i="14" s="1"/>
  <c r="F54" i="14" s="1"/>
  <c r="C214" i="14"/>
  <c r="C215" i="14" s="1"/>
  <c r="E52" i="14" s="1"/>
  <c r="C207" i="14"/>
  <c r="C208" i="14" s="1"/>
  <c r="E46" i="14" s="1"/>
  <c r="F46" i="14" s="1"/>
  <c r="C199" i="14"/>
  <c r="C200" i="14" s="1"/>
  <c r="E45" i="14" s="1"/>
  <c r="C191" i="14"/>
  <c r="C192" i="14" s="1"/>
  <c r="E66" i="14" s="1"/>
  <c r="F66" i="14" s="1"/>
  <c r="C183" i="14"/>
  <c r="C184" i="14" s="1"/>
  <c r="E11" i="14" s="1"/>
  <c r="C175" i="14"/>
  <c r="C176" i="14" s="1"/>
  <c r="E57" i="14" s="1"/>
  <c r="C167" i="14"/>
  <c r="C168" i="14" s="1"/>
  <c r="E32" i="14" s="1"/>
  <c r="C159" i="14"/>
  <c r="C160" i="14" s="1"/>
  <c r="E25" i="14" s="1"/>
  <c r="C151" i="14"/>
  <c r="C152" i="14" s="1"/>
  <c r="E24" i="14" s="1"/>
  <c r="C143" i="14"/>
  <c r="C144" i="14" s="1"/>
  <c r="E17" i="14" s="1"/>
  <c r="C135" i="14"/>
  <c r="C136" i="14" s="1"/>
  <c r="E40" i="14" s="1"/>
  <c r="C127" i="14"/>
  <c r="C128" i="14" s="1"/>
  <c r="E39" i="14" s="1"/>
  <c r="C119" i="14"/>
  <c r="C120" i="14" s="1"/>
  <c r="E59" i="14" s="1"/>
  <c r="C111" i="14"/>
  <c r="C112" i="14" s="1"/>
  <c r="E18" i="14" s="1"/>
  <c r="F18" i="14" s="1"/>
  <c r="C103" i="14"/>
  <c r="C104" i="14" s="1"/>
  <c r="E51" i="14" s="1"/>
  <c r="C95" i="14"/>
  <c r="C96" i="14" s="1"/>
  <c r="E50" i="14" s="1"/>
  <c r="F50" i="14" s="1"/>
  <c r="C87" i="14"/>
  <c r="C88" i="14" s="1"/>
  <c r="E3" i="14" s="1"/>
  <c r="F76" i="14"/>
  <c r="F74" i="14"/>
  <c r="F72" i="14"/>
  <c r="F70" i="14"/>
  <c r="F68" i="14"/>
  <c r="F64" i="14"/>
  <c r="F61" i="14"/>
  <c r="F60" i="14"/>
  <c r="F59" i="14"/>
  <c r="F58" i="14"/>
  <c r="F57" i="14"/>
  <c r="F56" i="14"/>
  <c r="F55" i="14"/>
  <c r="F53" i="14"/>
  <c r="F52" i="14"/>
  <c r="F51" i="14"/>
  <c r="F49" i="14"/>
  <c r="F48" i="14"/>
  <c r="F47" i="14"/>
  <c r="F45" i="14"/>
  <c r="F44" i="14"/>
  <c r="F43" i="14"/>
  <c r="F42" i="14"/>
  <c r="F41" i="14"/>
  <c r="F40" i="14"/>
  <c r="F39" i="14"/>
  <c r="F38" i="14"/>
  <c r="F37" i="14"/>
  <c r="F36" i="14"/>
  <c r="F35" i="14"/>
  <c r="F34" i="14"/>
  <c r="F33" i="14"/>
  <c r="F32" i="14"/>
  <c r="F31" i="14"/>
  <c r="F29" i="14"/>
  <c r="F28" i="14"/>
  <c r="F27" i="14"/>
  <c r="F26" i="14"/>
  <c r="F25" i="14"/>
  <c r="F24" i="14"/>
  <c r="F23" i="14"/>
  <c r="F22" i="14"/>
  <c r="F21" i="14"/>
  <c r="F19" i="14"/>
  <c r="F17" i="14"/>
  <c r="F16" i="14"/>
  <c r="F15" i="14"/>
  <c r="F13" i="14"/>
  <c r="F12" i="14"/>
  <c r="F11" i="14"/>
  <c r="F9" i="14"/>
  <c r="F8" i="14"/>
  <c r="F7" i="14"/>
  <c r="F6" i="14"/>
  <c r="F5" i="14"/>
  <c r="F3" i="14"/>
  <c r="D38" i="4"/>
  <c r="D37" i="4"/>
  <c r="D35" i="4" s="1"/>
  <c r="D36" i="4"/>
  <c r="C35" i="4"/>
  <c r="C34" i="4"/>
  <c r="D34" i="4" s="1"/>
  <c r="C33" i="4"/>
  <c r="D33" i="4" s="1"/>
  <c r="C32" i="4"/>
  <c r="D32" i="4" s="1"/>
  <c r="C31" i="4"/>
  <c r="D31" i="4" s="1"/>
  <c r="C30" i="4"/>
  <c r="G7" i="12" l="1"/>
  <c r="G26" i="3" s="1"/>
  <c r="E7" i="21"/>
  <c r="E9" i="21" s="1"/>
  <c r="E27" i="18"/>
  <c r="C29" i="4"/>
  <c r="E59" i="18"/>
  <c r="E35" i="18"/>
  <c r="E77" i="18"/>
  <c r="E78" i="18" s="1"/>
  <c r="E53" i="18"/>
  <c r="E54" i="18" s="1"/>
  <c r="E37" i="18"/>
  <c r="E21" i="18"/>
  <c r="E45" i="18"/>
  <c r="E46" i="18" s="1"/>
  <c r="E29" i="18"/>
  <c r="E30" i="18" s="1"/>
  <c r="E85" i="18"/>
  <c r="E69" i="18"/>
  <c r="E70" i="18" s="1"/>
  <c r="E61" i="18"/>
  <c r="F6" i="17"/>
  <c r="G30" i="3" s="1"/>
  <c r="E14" i="16"/>
  <c r="F77" i="14"/>
  <c r="G28" i="3" s="1"/>
  <c r="D30" i="4"/>
  <c r="D29" i="4" s="1"/>
  <c r="E62" i="18" l="1"/>
  <c r="E22" i="18"/>
  <c r="E38" i="18"/>
  <c r="D7" i="25" l="1"/>
  <c r="F7" i="25" s="1"/>
  <c r="D6" i="25"/>
  <c r="F6" i="25" s="1"/>
  <c r="F5" i="25"/>
  <c r="D5" i="25"/>
  <c r="D4" i="25"/>
  <c r="F4" i="25" s="1"/>
  <c r="F8" i="25" l="1"/>
  <c r="F9" i="25" s="1"/>
  <c r="B58" i="24" l="1"/>
  <c r="B59" i="24" s="1"/>
  <c r="E7" i="24" s="1"/>
  <c r="F7" i="24" s="1"/>
  <c r="B32" i="24"/>
  <c r="B33" i="24" s="1"/>
  <c r="E4" i="24" s="1"/>
  <c r="F4" i="24" s="1"/>
  <c r="B24" i="24"/>
  <c r="B25" i="24" s="1"/>
  <c r="E3" i="24" s="1"/>
  <c r="F3" i="24" s="1"/>
  <c r="B107" i="24" l="1"/>
  <c r="B108" i="24" s="1"/>
  <c r="E14" i="24" s="1"/>
  <c r="F14" i="24" s="1"/>
  <c r="B100" i="24"/>
  <c r="B101" i="24" s="1"/>
  <c r="E13" i="24" s="1"/>
  <c r="F13" i="24" s="1"/>
  <c r="B93" i="24"/>
  <c r="B94" i="24" s="1"/>
  <c r="E12" i="24" s="1"/>
  <c r="F12" i="24" s="1"/>
  <c r="B86" i="24"/>
  <c r="B87" i="24" s="1"/>
  <c r="E11" i="24" s="1"/>
  <c r="F11" i="24" s="1"/>
  <c r="B79" i="24"/>
  <c r="B80" i="24" s="1"/>
  <c r="E10" i="24" s="1"/>
  <c r="F10" i="24" s="1"/>
  <c r="B72" i="24"/>
  <c r="B73" i="24" s="1"/>
  <c r="E9" i="24" s="1"/>
  <c r="F9" i="24" s="1"/>
  <c r="B65" i="24"/>
  <c r="B66" i="24" s="1"/>
  <c r="E8" i="24" s="1"/>
  <c r="F8" i="24" s="1"/>
  <c r="B50" i="24"/>
  <c r="B51" i="24" s="1"/>
  <c r="E6" i="24" s="1"/>
  <c r="F6" i="24" s="1"/>
  <c r="B43" i="24"/>
  <c r="B44" i="24" s="1"/>
  <c r="E5" i="24" s="1"/>
  <c r="F5" i="24" s="1"/>
  <c r="F15" i="24" l="1"/>
  <c r="E86" i="18"/>
  <c r="E7" i="18"/>
  <c r="E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tc={D7599905-33E9-4813-8A2C-5587BA9E6246}</author>
    <author>tc={9ABF1B7A-14D5-487D-8319-EA99B69CE5A7}</author>
    <author>tc={F0434030-E8A8-4AF7-8877-81C2ADCEA7A9}</author>
  </authors>
  <commentList>
    <comment ref="A8" authorId="0" shapeId="0" xr:uid="{00000000-0006-0000-0800-000001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Todo esto se indexa también?</t>
        </r>
      </text>
    </comment>
    <comment ref="G10" authorId="1" shapeId="0" xr:uid="{00000000-0006-0000-0800-000002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OJO: Ver las notas de 1.2.2.1 Gerente. Recuerdo un poco que incluir esto en el salario tiene unas condiciones, viajar más de cierto número de días en el año. Tener esto en cuenta para que no haya duplicidad del gasto con el numeral mencionado.</t>
        </r>
      </text>
    </comment>
    <comment ref="A19" authorId="2" shapeId="0" xr:uid="{00000000-0006-0000-0800-000003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Tanto en mis notas como en las de la doctora Martha la seguridad social aparece como "gastos personales" o "transferencias corrientes cuando la entidad lo asume directamente". Entonces lo dejé en las dos para que la doctora Martha y tu decidan en cual de ellas va y eliminar el que consideren pertinente. Dependiendo de eso tocaría acomodar entonces los dos cuadros de gastos generales el de clas. Global y el de 1. Financiera.
</t>
        </r>
        <r>
          <rPr>
            <sz val="11"/>
            <color rgb="FF000000"/>
            <rFont val="Calibri"/>
            <family val="2"/>
          </rPr>
          <t xml:space="preserve"> También tengo la inquiedud de donde van los intereses de cesantías. Para que lo determinen.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76" authorId="0" shapeId="0" xr:uid="{ED20D520-0411-5647-87E9-F59E1839A199}">
      <text>
        <r>
          <rPr>
            <b/>
            <sz val="10"/>
            <color rgb="FF000000"/>
            <rFont val="Tahoma"/>
            <family val="2"/>
          </rPr>
          <t>Microsoft Office User:</t>
        </r>
        <r>
          <rPr>
            <sz val="10"/>
            <color rgb="FF000000"/>
            <rFont val="Tahoma"/>
            <family val="2"/>
          </rPr>
          <t xml:space="preserve">
</t>
        </r>
        <r>
          <rPr>
            <sz val="10"/>
            <color rgb="FF000000"/>
            <rFont val="Tahoma"/>
            <family val="2"/>
          </rPr>
          <t>Actualizar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18" authorId="0" shapeId="0" xr:uid="{CAA32C61-652D-A347-B12A-4F24A9A526C6}">
      <text>
        <r>
          <rPr>
            <b/>
            <sz val="10"/>
            <color rgb="FF000000"/>
            <rFont val="Tahoma"/>
            <family val="2"/>
          </rPr>
          <t>Microsoft Office User:</t>
        </r>
        <r>
          <rPr>
            <sz val="10"/>
            <color rgb="FF000000"/>
            <rFont val="Tahoma"/>
            <family val="2"/>
          </rPr>
          <t xml:space="preserve">
</t>
        </r>
        <r>
          <rPr>
            <sz val="10"/>
            <color rgb="FF000000"/>
            <rFont val="Tahoma"/>
            <family val="2"/>
          </rPr>
          <t>Creo que aquí falta establecer la cantidad de veces que se harán los desplazamientos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tc={A105600F-5AC3-4465-8E9A-3A23557E994F}</author>
  </authors>
  <commentList>
    <comment ref="A1" authorId="0" shapeId="0" xr:uid="{00000000-0006-0000-1800-000001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Para este y los siguientes verificar las notas escritas en la hoja: 1.Financiera.
</t>
        </r>
        <r>
          <rPr>
            <sz val="11"/>
            <color rgb="FF000000"/>
            <rFont val="Calibri"/>
            <family val="2"/>
          </rPr>
          <t xml:space="preserve">
</t>
        </r>
        <r>
          <rPr>
            <sz val="11"/>
            <color rgb="FF000000"/>
            <rFont val="Calibri"/>
            <family val="2"/>
          </rPr>
          <t>Adicionalmente no olvidar en esta y en las siguientes desagregar el detalle del gastos como se ha hecho en los rubros anteriores.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tc={231C5F62-79C4-48BA-9FA6-3FB8B03437E3}</author>
  </authors>
  <commentList>
    <comment ref="C3" authorId="0" shapeId="0" xr:uid="{00000000-0006-0000-1B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lo dicho en 1. Financiera, sobre donde van los intereses se cesantías?</t>
        </r>
      </text>
    </comment>
  </commentList>
</comments>
</file>

<file path=xl/sharedStrings.xml><?xml version="1.0" encoding="utf-8"?>
<sst xmlns="http://schemas.openxmlformats.org/spreadsheetml/2006/main" count="1993" uniqueCount="771">
  <si>
    <t xml:space="preserve">Nivel </t>
  </si>
  <si>
    <t xml:space="preserve">Concepto </t>
  </si>
  <si>
    <t xml:space="preserve">Ingresos Estimados </t>
  </si>
  <si>
    <t xml:space="preserve">Ingresos Corrientes </t>
  </si>
  <si>
    <t xml:space="preserve">Recursos de Capital </t>
  </si>
  <si>
    <t xml:space="preserve">Gastos de Funcionamiento </t>
  </si>
  <si>
    <t xml:space="preserve">Servicio a la Deuda (Amortización) </t>
  </si>
  <si>
    <t xml:space="preserve">Región Administrativa y de Planificación-RAP Pacífico </t>
  </si>
  <si>
    <t xml:space="preserve">Clasificador presupuestal </t>
  </si>
  <si>
    <t xml:space="preserve">Código </t>
  </si>
  <si>
    <t>A</t>
  </si>
  <si>
    <t xml:space="preserve">Gastos de Personal </t>
  </si>
  <si>
    <t xml:space="preserve">Servicios Personales Asociados a la Nómina </t>
  </si>
  <si>
    <t xml:space="preserve">Remuneración Servicios Técnicos </t>
  </si>
  <si>
    <t xml:space="preserve">Honorarios </t>
  </si>
  <si>
    <t xml:space="preserve">Materiales y suministros </t>
  </si>
  <si>
    <t xml:space="preserve">Compra de equipos </t>
  </si>
  <si>
    <t xml:space="preserve">Dotación de personal </t>
  </si>
  <si>
    <t xml:space="preserve">Otras adquisiciónes de Bienes </t>
  </si>
  <si>
    <t xml:space="preserve">Viáticos y Gastos de Viaje </t>
  </si>
  <si>
    <t xml:space="preserve">Comunicación y Transporte </t>
  </si>
  <si>
    <t xml:space="preserve">Servicios Públicos </t>
  </si>
  <si>
    <t xml:space="preserve">Seguros </t>
  </si>
  <si>
    <t xml:space="preserve">Impresos y Publicaciones </t>
  </si>
  <si>
    <t xml:space="preserve">Arrendamientos </t>
  </si>
  <si>
    <t xml:space="preserve">Comisiones, gastos bancarios y fiducias </t>
  </si>
  <si>
    <t xml:space="preserve">Otras adquisiciones de servicios </t>
  </si>
  <si>
    <t xml:space="preserve">Pago de Seguros </t>
  </si>
  <si>
    <t>Impuestos, tasas y multas</t>
  </si>
  <si>
    <t xml:space="preserve">Salud </t>
  </si>
  <si>
    <t xml:space="preserve">Accidentes de Trabajo y enfermedad profesional </t>
  </si>
  <si>
    <t xml:space="preserve">Pensiones </t>
  </si>
  <si>
    <t xml:space="preserve">Cesantías </t>
  </si>
  <si>
    <t>Créditos judicialmente reconocido, laudos arbitrales y conciliaciones</t>
  </si>
  <si>
    <t>Concepto</t>
  </si>
  <si>
    <t xml:space="preserve">B </t>
  </si>
  <si>
    <t>C</t>
  </si>
  <si>
    <t>Recursos Propios</t>
  </si>
  <si>
    <t xml:space="preserve">Fuente de Financiación </t>
  </si>
  <si>
    <t>D</t>
  </si>
  <si>
    <t xml:space="preserve">Gastos </t>
  </si>
  <si>
    <t xml:space="preserve">Activos no financieros </t>
  </si>
  <si>
    <t>E</t>
  </si>
  <si>
    <t xml:space="preserve">Activos Financieros </t>
  </si>
  <si>
    <t>F</t>
  </si>
  <si>
    <t xml:space="preserve">Clasificador Económico </t>
  </si>
  <si>
    <t>Gastos Imprevistos</t>
  </si>
  <si>
    <t>Gastos de Inversión</t>
  </si>
  <si>
    <t>Unidad Ejecutora</t>
  </si>
  <si>
    <t xml:space="preserve">Área Financiera </t>
  </si>
  <si>
    <t xml:space="preserve">Grado </t>
  </si>
  <si>
    <t xml:space="preserve">Salario </t>
  </si>
  <si>
    <t xml:space="preserve">Factores Salariales Comunes </t>
  </si>
  <si>
    <t xml:space="preserve">Sueldo Básico </t>
  </si>
  <si>
    <t xml:space="preserve">Anual </t>
  </si>
  <si>
    <t xml:space="preserve">Prima de Servicio </t>
  </si>
  <si>
    <t xml:space="preserve">Bonificación de servicios prestados </t>
  </si>
  <si>
    <t>Prima de Navidad</t>
  </si>
  <si>
    <t xml:space="preserve">Prima de Vacaciones </t>
  </si>
  <si>
    <t xml:space="preserve">Viáticos de los Funcionarios en Comisión </t>
  </si>
  <si>
    <t>Subtotal 1</t>
  </si>
  <si>
    <t xml:space="preserve">Mensual </t>
  </si>
  <si>
    <t xml:space="preserve">Remuneraciones no constitutivas de factor salarial </t>
  </si>
  <si>
    <t xml:space="preserve">Prestaciones Sociales según definición legal </t>
  </si>
  <si>
    <t>Sueldo de Vacaciones</t>
  </si>
  <si>
    <t xml:space="preserve">Indemnización por Vacaciones </t>
  </si>
  <si>
    <t xml:space="preserve">Bonificación especial de recreación </t>
  </si>
  <si>
    <t>Subtotal 2</t>
  </si>
  <si>
    <t>Contribuciones inherentes a la nómina</t>
  </si>
  <si>
    <t xml:space="preserve">Aportes de Cesantías </t>
  </si>
  <si>
    <t xml:space="preserve">Aportes Generales al Sistema de Riesgos Laborales </t>
  </si>
  <si>
    <t>Aportes al ICBF</t>
  </si>
  <si>
    <t>Aportes al SENA</t>
  </si>
  <si>
    <t>Aportes a la ESAP</t>
  </si>
  <si>
    <t xml:space="preserve">Prestaciones Sociales Relacionadas con el empleo (Transferencias) </t>
  </si>
  <si>
    <t>Incapacidades (no pensiones)</t>
  </si>
  <si>
    <t>Licencias de maternidad o paternidad (no pensiones)</t>
  </si>
  <si>
    <t xml:space="preserve">Resumen Anteproyecto Planta de Personal </t>
  </si>
  <si>
    <t>Remuneraciones no constitutivas de factor salarial</t>
  </si>
  <si>
    <t xml:space="preserve">Prestaciones sociales según definición legal </t>
  </si>
  <si>
    <t xml:space="preserve">Cuenta </t>
  </si>
  <si>
    <t xml:space="preserve">Empleados Públicos </t>
  </si>
  <si>
    <t xml:space="preserve">Total Planta de Personal </t>
  </si>
  <si>
    <t xml:space="preserve">Contribuciones inherentes a la nómina </t>
  </si>
  <si>
    <t>Denominación de Cargo</t>
  </si>
  <si>
    <t xml:space="preserve">Planta Actual </t>
  </si>
  <si>
    <t xml:space="preserve">Nómina Provista </t>
  </si>
  <si>
    <t>Cargos Vacantes</t>
  </si>
  <si>
    <t xml:space="preserve">Total Cargos Provistos </t>
  </si>
  <si>
    <t>Empleado de perído institucional por designación del Consejo Directivo</t>
  </si>
  <si>
    <t xml:space="preserve">Mantenimiento, vigilancia y Aseo </t>
  </si>
  <si>
    <t xml:space="preserve">TOTAL INGRESOS: </t>
  </si>
  <si>
    <t>CANTIDAD</t>
  </si>
  <si>
    <t>ITEM</t>
  </si>
  <si>
    <t>UNIDAD</t>
  </si>
  <si>
    <t>unidad</t>
  </si>
  <si>
    <t>Unidad</t>
  </si>
  <si>
    <t xml:space="preserve">VALOR TOTAL </t>
  </si>
  <si>
    <t xml:space="preserve">DESCRIPCIÓN </t>
  </si>
  <si>
    <t xml:space="preserve"> </t>
  </si>
  <si>
    <t>DESCRIPCIÓN</t>
  </si>
  <si>
    <t xml:space="preserve">PLAZO </t>
  </si>
  <si>
    <t>VALOR TOTAL:</t>
  </si>
  <si>
    <t>PRODUCTO</t>
  </si>
  <si>
    <t>LUGAR</t>
  </si>
  <si>
    <t>CAMISA INSTITUCIONAL</t>
  </si>
  <si>
    <t>Grupo Echavarría Rúa</t>
  </si>
  <si>
    <t>Matrix Moda</t>
  </si>
  <si>
    <t>Texor</t>
  </si>
  <si>
    <t>Impresos Richard</t>
  </si>
  <si>
    <t>PROMEDIO</t>
  </si>
  <si>
    <t>CAMISETA TIPO POLO</t>
  </si>
  <si>
    <t xml:space="preserve">JM Confecciones </t>
  </si>
  <si>
    <t xml:space="preserve">Factory Publicitarios </t>
  </si>
  <si>
    <t>Carnet con marco</t>
  </si>
  <si>
    <t xml:space="preserve">Siemeditores </t>
  </si>
  <si>
    <t>CAPRIA</t>
  </si>
  <si>
    <t>Cardecol</t>
  </si>
  <si>
    <t>VALOR TOTAL</t>
  </si>
  <si>
    <t>VALOR UNITARIO</t>
  </si>
  <si>
    <t xml:space="preserve">Camiseta Tipo Polo </t>
  </si>
  <si>
    <t xml:space="preserve">Camisa Institucional </t>
  </si>
  <si>
    <t xml:space="preserve">Desagregacíón Valores Unitarios </t>
  </si>
  <si>
    <t>Elaborada en Oxford (Mezcla Polyester Algodón), Cuello Tipo Corbata, Cierre Frontal en Botones, Manga Larga, Bordado con Imagen logo RAP Pacífico. (Características Promerio)</t>
  </si>
  <si>
    <t>Elaborada en Algodón 100% o Mezcla Con Polyester, Cuello En Rib, Cierre Con Tres Botones, Espalda Sin Cortes; Opción de Diseño Masculino ó femenino; Bordado con Imagen logo RAP Pacífico. (Características Promerio)</t>
  </si>
  <si>
    <t>Material en PVC para el carnet; tamaño 86 mm x 54 mm (Características Promerio)</t>
  </si>
  <si>
    <t>LINEA ANDINA DUO PLUS</t>
  </si>
  <si>
    <t xml:space="preserve">Transipiales S.A. </t>
  </si>
  <si>
    <t>LINEA ANDINA PLUS</t>
  </si>
  <si>
    <t>LINEA ANDINA</t>
  </si>
  <si>
    <t xml:space="preserve">Cali-Pasto </t>
  </si>
  <si>
    <t xml:space="preserve">Pasto-Cali </t>
  </si>
  <si>
    <t>PREFERENCIAL</t>
  </si>
  <si>
    <t>Súpertaxis</t>
  </si>
  <si>
    <t xml:space="preserve">LINEA VERDE </t>
  </si>
  <si>
    <t xml:space="preserve">CORRIENTE </t>
  </si>
  <si>
    <t>COOTRANAR LTDA.</t>
  </si>
  <si>
    <t>Bus</t>
  </si>
  <si>
    <t xml:space="preserve">Premium 42 pasajeros </t>
  </si>
  <si>
    <t xml:space="preserve">Flota Magdalena </t>
  </si>
  <si>
    <t xml:space="preserve">Microbus </t>
  </si>
  <si>
    <t xml:space="preserve">Kia </t>
  </si>
  <si>
    <t xml:space="preserve">Taxi </t>
  </si>
  <si>
    <t>FLOTA GUAITARA</t>
  </si>
  <si>
    <t>Busetón</t>
  </si>
  <si>
    <t>Supercondor y Aerocondor</t>
  </si>
  <si>
    <t>Kia</t>
  </si>
  <si>
    <t xml:space="preserve">Cootranar </t>
  </si>
  <si>
    <t xml:space="preserve">Cali-Popayán </t>
  </si>
  <si>
    <t xml:space="preserve">Coomotor </t>
  </si>
  <si>
    <t xml:space="preserve">Velotax </t>
  </si>
  <si>
    <t>Microbus</t>
  </si>
  <si>
    <t>Taxi </t>
  </si>
  <si>
    <t>Mettro</t>
  </si>
  <si>
    <t xml:space="preserve">Expreso Palmira </t>
  </si>
  <si>
    <t>Onix</t>
  </si>
  <si>
    <t xml:space="preserve">Cali-Buenaventura </t>
  </si>
  <si>
    <t xml:space="preserve">Van Pequeña </t>
  </si>
  <si>
    <t xml:space="preserve">Popayán-Cali </t>
  </si>
  <si>
    <t>Coomotor</t>
  </si>
  <si>
    <t>Cootranshulia</t>
  </si>
  <si>
    <t>Taxbelalcazar</t>
  </si>
  <si>
    <t xml:space="preserve">Buseta Micro </t>
  </si>
  <si>
    <t>Velotax</t>
  </si>
  <si>
    <t xml:space="preserve">Arovan </t>
  </si>
  <si>
    <t xml:space="preserve">Buenaventura-Cali </t>
  </si>
  <si>
    <t xml:space="preserve">Cali-Tumaco </t>
  </si>
  <si>
    <t xml:space="preserve">Cali-Armenia </t>
  </si>
  <si>
    <t xml:space="preserve">Armenia-Cali </t>
  </si>
  <si>
    <t>Navette</t>
  </si>
  <si>
    <t xml:space="preserve">Transportes Armenia </t>
  </si>
  <si>
    <t>Andina</t>
  </si>
  <si>
    <t>Preferencial</t>
  </si>
  <si>
    <t xml:space="preserve">Tumaco-Cali </t>
  </si>
  <si>
    <t xml:space="preserve">Supertaxis </t>
  </si>
  <si>
    <t xml:space="preserve">Súpertaxis del Sur </t>
  </si>
  <si>
    <t xml:space="preserve">Tumaco-Pasto </t>
  </si>
  <si>
    <t>CORRIENTE</t>
  </si>
  <si>
    <t>LINEA VERDE</t>
  </si>
  <si>
    <t>DORADO</t>
  </si>
  <si>
    <t>Premium</t>
  </si>
  <si>
    <t xml:space="preserve">PERMANENCIA </t>
  </si>
  <si>
    <t xml:space="preserve">Días </t>
  </si>
  <si>
    <t xml:space="preserve">Medición </t>
  </si>
  <si>
    <t xml:space="preserve">Valor </t>
  </si>
  <si>
    <t xml:space="preserve">Entre día </t>
  </si>
  <si>
    <t xml:space="preserve">Día y medio (Pernoctar) </t>
  </si>
  <si>
    <t xml:space="preserve">Tarifa </t>
  </si>
  <si>
    <t>DESPLAZAMIENTO TERRESTRE</t>
  </si>
  <si>
    <t xml:space="preserve">DESPLAZAMIENTO AÉREO </t>
  </si>
  <si>
    <t>TRAYECTO</t>
  </si>
  <si>
    <t>VALOR IDA</t>
  </si>
  <si>
    <t>VALOR REGRESO</t>
  </si>
  <si>
    <t>SUBTOTAL TIQUETES</t>
  </si>
  <si>
    <t>CALI - PASTO-CALI</t>
  </si>
  <si>
    <t>CALI - QUIBDÓ-CALI</t>
  </si>
  <si>
    <t>CALI - BOGOTÁ-CALI</t>
  </si>
  <si>
    <r>
      <rPr>
        <b/>
        <sz val="8"/>
        <color theme="1"/>
        <rFont val="Arial"/>
        <family val="2"/>
      </rPr>
      <t xml:space="preserve">NOTA1: </t>
    </r>
    <r>
      <rPr>
        <sz val="8"/>
        <color theme="1"/>
        <rFont val="Arial"/>
        <family val="2"/>
      </rPr>
      <t xml:space="preserve">De conformidad con el artículo 27 del Acuerdo Regional 002 de 2017, se tuvo en cuenta los vuelos realizados durante la vigencia 2020 hasta el momento de la proyección del presupuesto. </t>
    </r>
  </si>
  <si>
    <r>
      <rPr>
        <b/>
        <sz val="8"/>
        <color theme="1"/>
        <rFont val="Arial"/>
        <family val="2"/>
      </rPr>
      <t>NOTA2:</t>
    </r>
    <r>
      <rPr>
        <sz val="8"/>
        <color theme="1"/>
        <rFont val="Arial"/>
        <family val="2"/>
      </rPr>
      <t xml:space="preserve"> Es necesario tener en cuenta que constituye un hecho notorio que el precio, como en todos los vuelos, varía según la demanda, los costos operativos, las tasas e impuestos y la utilidad de las aerolíneas. Razón por la cual al momento de la ejecución del presupuesto estos pueden llegar a tener alteraciones significativas. </t>
    </r>
  </si>
  <si>
    <t xml:space="preserve">Permanencia </t>
  </si>
  <si>
    <t xml:space="preserve">Transporte Terrestre </t>
  </si>
  <si>
    <t xml:space="preserve">Transporte Aéreo </t>
  </si>
  <si>
    <t xml:space="preserve">Rubro </t>
  </si>
  <si>
    <t xml:space="preserve">Ida </t>
  </si>
  <si>
    <t xml:space="preserve">Regreso </t>
  </si>
  <si>
    <t xml:space="preserve">Total </t>
  </si>
  <si>
    <t>Fórmula: =Z (Ruta)</t>
  </si>
  <si>
    <t>Fórmula: =Zida+Zregreso</t>
  </si>
  <si>
    <t xml:space="preserve">No. Días medidos en decimales terminados en ,5. Ejemplo: 0,5; 1,5; 2,5, etc. </t>
  </si>
  <si>
    <t xml:space="preserve">Fórmula: Autosuma de los valores anteriores. </t>
  </si>
  <si>
    <t xml:space="preserve">Total Gastos de Deplazamiento Terrestres: </t>
  </si>
  <si>
    <t xml:space="preserve">Total Gastos de Desplazamiento Aéreo: </t>
  </si>
  <si>
    <t xml:space="preserve">Total Gastos Permanencia: </t>
  </si>
  <si>
    <t xml:space="preserve">TABLA DE CÁLCULO POR UN SOLO VIAJE DE CONTRATISTA </t>
  </si>
  <si>
    <t>TOTAL GASTO DE DESPLAZAMIENTO Y PERMANENCIA POR VIAJE DE CONTRATISTA:</t>
  </si>
  <si>
    <t xml:space="preserve">RESUMEN GASTOS DE DESPLAZAMIENTO Y PERMANENCIA DE CONTRATISTAS DEL ÁREA </t>
  </si>
  <si>
    <t>VALOR PRECIO UNITARIO</t>
  </si>
  <si>
    <t xml:space="preserve">ÍTEM </t>
  </si>
  <si>
    <t xml:space="preserve">PROVEEDOR </t>
  </si>
  <si>
    <t>ÍTEM</t>
  </si>
  <si>
    <t>DETALLE</t>
  </si>
  <si>
    <t>CANTIDAD TOTAL A CONTRATAR</t>
  </si>
  <si>
    <t>TOTAL COMPRA DE EQUIPOS ÁREA:</t>
  </si>
  <si>
    <t xml:space="preserve">SERVICIO </t>
  </si>
  <si>
    <t>Prestación de servicios integrales de correo a nivel  nacional, regional, departamental, urbano y rural en la modalidad de correo certificado. NOTA: Este servicios eventualmente podrá cambiarse por Certificado electrónico (Certimail).  (Ver la cartilla oficial de 472).</t>
  </si>
  <si>
    <t>Urbano 0-500 (gr)</t>
  </si>
  <si>
    <t>Urbano 501-1000 (gr)</t>
  </si>
  <si>
    <t>Urbano 1001-2000 (gr)</t>
  </si>
  <si>
    <t>Regional 0-500 (gr)</t>
  </si>
  <si>
    <t>Regional 501-1000 (gr)</t>
  </si>
  <si>
    <t>Regional 1001-2000 (gr)</t>
  </si>
  <si>
    <t>Nacional 0-500 (gr)</t>
  </si>
  <si>
    <t>Nacional 501-1000 (gr)</t>
  </si>
  <si>
    <t>Nacional 1001-2000 (gr)</t>
  </si>
  <si>
    <t>Trayectos Especiales 0-500 (gr)</t>
  </si>
  <si>
    <t>Trayectos Especiales 501-1000 (gr)</t>
  </si>
  <si>
    <t>Trayectos Especiales  1001-2000 (gr)</t>
  </si>
  <si>
    <t>CANTIDAD  A CONTRATAR</t>
  </si>
  <si>
    <t>PRESENTACIÓN</t>
  </si>
  <si>
    <t>Agua Pura</t>
  </si>
  <si>
    <t>Botellón x 20 litros</t>
  </si>
  <si>
    <t>Ambientador spray x 220 ml</t>
  </si>
  <si>
    <t>Tarro</t>
  </si>
  <si>
    <t>Aromáticas surtidas</t>
  </si>
  <si>
    <t>Caja x 20 unidades c/u</t>
  </si>
  <si>
    <t>Archivadores de cartón</t>
  </si>
  <si>
    <t>AZ</t>
  </si>
  <si>
    <t>Azúcar</t>
  </si>
  <si>
    <t>Bolsa con 200 sobres</t>
  </si>
  <si>
    <t>Balde escurridor</t>
  </si>
  <si>
    <t>Bandas de caucho</t>
  </si>
  <si>
    <t>Bolsa 25 gr</t>
  </si>
  <si>
    <t>Banderitas para separar las hojas</t>
  </si>
  <si>
    <t>Tirilla</t>
  </si>
  <si>
    <t>Bicarbonato de Sodio x 50 gr</t>
  </si>
  <si>
    <t>Paquete</t>
  </si>
  <si>
    <t xml:space="preserve">Bisturí grande con repuesto </t>
  </si>
  <si>
    <t xml:space="preserve">Blanqueador de pisos 1800 ml </t>
  </si>
  <si>
    <t>Tarros</t>
  </si>
  <si>
    <t>Bolsa basura x 6 unidades. 100 cm x 100 cm</t>
  </si>
  <si>
    <t>paquetes</t>
  </si>
  <si>
    <t>Bolsas papelera</t>
  </si>
  <si>
    <t>Paquete x 50</t>
  </si>
  <si>
    <t>Borrador para tablero</t>
  </si>
  <si>
    <t>Borradores</t>
  </si>
  <si>
    <t>Paquete x 4</t>
  </si>
  <si>
    <t>Botiquín equipado</t>
  </si>
  <si>
    <t>Café x 500 gr</t>
  </si>
  <si>
    <t>Molido en gramo</t>
  </si>
  <si>
    <t>Cepillo de mano</t>
  </si>
  <si>
    <t>Churrusco para baños – copa</t>
  </si>
  <si>
    <t>Cinta enmascarar</t>
  </si>
  <si>
    <t>Rollo</t>
  </si>
  <si>
    <t>Cinta pegante gruesa 100 m</t>
  </si>
  <si>
    <t>rollos</t>
  </si>
  <si>
    <t>Cinta pegante pequeña x 6 unds</t>
  </si>
  <si>
    <t>paquete x 6</t>
  </si>
  <si>
    <t>Clips metalicos</t>
  </si>
  <si>
    <t>Caja x 100 Und</t>
  </si>
  <si>
    <t>Cuaderno cuadriculado 100 hojas argollado</t>
  </si>
  <si>
    <t>Escobas suaves</t>
  </si>
  <si>
    <t>Esponja x 2 uds</t>
  </si>
  <si>
    <t>Ganchos grapadora estandar x 5000 Und</t>
  </si>
  <si>
    <t>Caja x 5000</t>
  </si>
  <si>
    <t>Ganchos legajadores plásticos</t>
  </si>
  <si>
    <t>Paquete x20</t>
  </si>
  <si>
    <t>Ganchos mariposa x 50</t>
  </si>
  <si>
    <t>Caja x 50</t>
  </si>
  <si>
    <t>Grapadora sencilla</t>
  </si>
  <si>
    <t>Insecticida en spray x 600 ml</t>
  </si>
  <si>
    <t>Jabón en polvo x 500 grs</t>
  </si>
  <si>
    <t>Gramos</t>
  </si>
  <si>
    <t xml:space="preserve">Jabón líquido antibacterial x 500 ml para manos </t>
  </si>
  <si>
    <t>frasco</t>
  </si>
  <si>
    <t>Jabón líquido para lavar platos x 750 ml</t>
  </si>
  <si>
    <t>Lapiceros x12</t>
  </si>
  <si>
    <t>Caja x 12</t>
  </si>
  <si>
    <t>Lápiz x 12</t>
  </si>
  <si>
    <t>Limpia juntas x 700 ml</t>
  </si>
  <si>
    <t>Limpia pisos x 750 ml (ambientador)</t>
  </si>
  <si>
    <t>Limpiavidrios 500 ml</t>
  </si>
  <si>
    <t>Frascos</t>
  </si>
  <si>
    <t>Limpiones x2 colores surtidos</t>
  </si>
  <si>
    <t>Marcadores borrables color negro</t>
  </si>
  <si>
    <t>caja x 8</t>
  </si>
  <si>
    <t xml:space="preserve">Marcadores borrables rojos </t>
  </si>
  <si>
    <t>Marcadores permanentes x 5</t>
  </si>
  <si>
    <t>Caja x 5</t>
  </si>
  <si>
    <t>Papel higiénico triple hoja x 36 M x12 rollos</t>
  </si>
  <si>
    <t>Papel propalcote 100 hojas 110 gr tamaño oficio</t>
  </si>
  <si>
    <t>Paquete x 100 hojas</t>
  </si>
  <si>
    <t>Papel tamaño carta</t>
  </si>
  <si>
    <t>resmas</t>
  </si>
  <si>
    <t>Papel tamaño oficio</t>
  </si>
  <si>
    <t>Pegante en barra x 20 gm</t>
  </si>
  <si>
    <t>Pega todo</t>
  </si>
  <si>
    <t>Perforadoras de dos (2) huecos sencilla</t>
  </si>
  <si>
    <t>Protectores hojas en polipropileno x 20 hojas</t>
  </si>
  <si>
    <t>Paquete x 20</t>
  </si>
  <si>
    <t>Recogedor de basura</t>
  </si>
  <si>
    <t>Resaltadores surtidos</t>
  </si>
  <si>
    <t>caja x 5</t>
  </si>
  <si>
    <t>Sacaganchos</t>
  </si>
  <si>
    <t>Sacapuntas</t>
  </si>
  <si>
    <t xml:space="preserve">Separadores de hojas </t>
  </si>
  <si>
    <t>paquete x 10</t>
  </si>
  <si>
    <t>Servilletas de cafetería x 100</t>
  </si>
  <si>
    <t>Silicona x 6</t>
  </si>
  <si>
    <t>Paquete x 6</t>
  </si>
  <si>
    <t>Tabla plástica con gancho</t>
  </si>
  <si>
    <t>Tacos de Notas Adhesivas x 5 colores</t>
  </si>
  <si>
    <t>Taco x 450 hojas</t>
  </si>
  <si>
    <t xml:space="preserve">Tapabocas desechables </t>
  </si>
  <si>
    <t>Tijeras</t>
  </si>
  <si>
    <t>Traperos</t>
  </si>
  <si>
    <t>Vinagre x 3.800 ml</t>
  </si>
  <si>
    <t>Botella</t>
  </si>
  <si>
    <t xml:space="preserve">CANTIDAD </t>
  </si>
  <si>
    <t>Extensión eléctrica</t>
  </si>
  <si>
    <t xml:space="preserve">VALOR TOTAL MATERIALES Y SUMINISTROS ÁREA: </t>
  </si>
  <si>
    <t>Botellón Agua x 20 litros</t>
  </si>
  <si>
    <t>Lugar</t>
  </si>
  <si>
    <t>Detalle</t>
  </si>
  <si>
    <t>Precio</t>
  </si>
  <si>
    <t>AR&amp;G Ingeriería SAS</t>
  </si>
  <si>
    <t xml:space="preserve">Botellón x 20 litros </t>
  </si>
  <si>
    <t>Pen and Paper SAS</t>
  </si>
  <si>
    <t>Grupo Gestión Empresarial SAS</t>
  </si>
  <si>
    <t>Resmas Tamaño Carta</t>
  </si>
  <si>
    <t>Costo</t>
  </si>
  <si>
    <t>Reprogaf tamaño carta 75 g 500h</t>
  </si>
  <si>
    <t>Carto print tamaño carta 500 hojas 75g</t>
  </si>
  <si>
    <t>Carto print carta de 75 g x 500 hojas</t>
  </si>
  <si>
    <t xml:space="preserve">Resmas de papel oficio </t>
  </si>
  <si>
    <t>Repograf oficio 75 g x 500 hojas</t>
  </si>
  <si>
    <t>Copy pac oficio de 75 g x 500 hojas</t>
  </si>
  <si>
    <t>Reprograf tamaño oficio 75g – 50º hojas</t>
  </si>
  <si>
    <t>Borrador</t>
  </si>
  <si>
    <t>Sacapunta</t>
  </si>
  <si>
    <t>Lapiceros</t>
  </si>
  <si>
    <t xml:space="preserve">Lapiceros x 12 </t>
  </si>
  <si>
    <t>Lápices</t>
  </si>
  <si>
    <t xml:space="preserve">Detalle </t>
  </si>
  <si>
    <t>Borrador espuma</t>
  </si>
  <si>
    <t>Cinta pegante gruesa</t>
  </si>
  <si>
    <t xml:space="preserve">Cinta transparente </t>
  </si>
  <si>
    <t xml:space="preserve">Cinta transparente pequeña </t>
  </si>
  <si>
    <t xml:space="preserve">Precio </t>
  </si>
  <si>
    <t xml:space="preserve">Ganchos x 20 </t>
  </si>
  <si>
    <t>Resaltador</t>
  </si>
  <si>
    <t>Banderitas POST IT de colores x Tirillas</t>
  </si>
  <si>
    <t>Post it</t>
  </si>
  <si>
    <t>Tijera manualidades</t>
  </si>
  <si>
    <t>Marcadores Borrables Color negro</t>
  </si>
  <si>
    <t>Marcador x 8 unds</t>
  </si>
  <si>
    <t>Marcadores Borrables Color rojo</t>
  </si>
  <si>
    <t>Pegante en barra</t>
  </si>
  <si>
    <t xml:space="preserve">Pegante en barra de 22 g </t>
  </si>
  <si>
    <t>Perforadora sencilla de dos huecos</t>
  </si>
  <si>
    <t>Perforadora</t>
  </si>
  <si>
    <t>Grapadora industrial</t>
  </si>
  <si>
    <t xml:space="preserve">Grapadora </t>
  </si>
  <si>
    <t>Grapadora sencilla mediana</t>
  </si>
  <si>
    <t>Clips Metálicos</t>
  </si>
  <si>
    <t>Clips metálicos Gema x 100 Und.</t>
  </si>
  <si>
    <t>Bandas de Caucho 25 gr</t>
  </si>
  <si>
    <t>Bandas de Caucho Bolsa 25 gr</t>
  </si>
  <si>
    <t>Marcadores Permanentes</t>
  </si>
  <si>
    <t>Marcadores x 5 unds</t>
  </si>
  <si>
    <t>Silicona en barra</t>
  </si>
  <si>
    <t>Silicona x 5 barras</t>
  </si>
  <si>
    <t>Silicona x 6 barras</t>
  </si>
  <si>
    <t>Pistola silicona</t>
  </si>
  <si>
    <t xml:space="preserve">Pistola Silicona </t>
  </si>
  <si>
    <t>Ganchos mariposa</t>
  </si>
  <si>
    <t>Ganchos Gema x 50</t>
  </si>
  <si>
    <t>Ganchos Triton x 50</t>
  </si>
  <si>
    <t>Ganchos grapadora</t>
  </si>
  <si>
    <t>Ganchos x 5.000 unds</t>
  </si>
  <si>
    <t>Extensión eléctrica 3 metros</t>
  </si>
  <si>
    <t>Extensión eléctrica 2.80 metros</t>
  </si>
  <si>
    <t>Extensión eléctrica 6 pies</t>
  </si>
  <si>
    <t>Calculadora científica</t>
  </si>
  <si>
    <t>AZ Tamaño Oficio</t>
  </si>
  <si>
    <t>AZ tamaño oficio</t>
  </si>
  <si>
    <t>Separadores de hojas</t>
  </si>
  <si>
    <t>Separadores x 8</t>
  </si>
  <si>
    <t>Pegante instantáneo</t>
  </si>
  <si>
    <t>Pegante Instantáneo 5 g</t>
  </si>
  <si>
    <t>Chinches metálicos</t>
  </si>
  <si>
    <t>Chinches metálicos  x 50 und</t>
  </si>
  <si>
    <t>Rótulos Autoadhesivos</t>
  </si>
  <si>
    <t>Rótulos Autoadhesivos x 300</t>
  </si>
  <si>
    <t>Cartucheras Tela colores surtidos</t>
  </si>
  <si>
    <t>Cartuchera 23 x 10 cm</t>
  </si>
  <si>
    <t>Cartuchera 23 x 12 cm</t>
  </si>
  <si>
    <t>Cartuchera 24 x 12 cm</t>
  </si>
  <si>
    <t>Esponjas</t>
  </si>
  <si>
    <t>Esponja x 2 unidades</t>
  </si>
  <si>
    <t>Churrusco para baños con base</t>
  </si>
  <si>
    <t>Churrusco con base</t>
  </si>
  <si>
    <t>Limpiavidrios</t>
  </si>
  <si>
    <t>Limpiavidrios  500 Ml</t>
  </si>
  <si>
    <t>Recogedor</t>
  </si>
  <si>
    <t>Caja Tapabocas</t>
  </si>
  <si>
    <t>Tapabocas x 50 unds</t>
  </si>
  <si>
    <t>Jabón para platos</t>
  </si>
  <si>
    <t>Lavaplatos líquido x 900 ml</t>
  </si>
  <si>
    <t>Jabón líquido para baños</t>
  </si>
  <si>
    <t>Jabón lava manos x 500 Ml</t>
  </si>
  <si>
    <t>Papel higiénico x 12 rollos</t>
  </si>
  <si>
    <t>Papel x 12 rollos</t>
  </si>
  <si>
    <t>Servilletas</t>
  </si>
  <si>
    <t>lugar</t>
  </si>
  <si>
    <t>Servilletas x 100 unds</t>
  </si>
  <si>
    <t>Balde con escurridor</t>
  </si>
  <si>
    <t>Escoba suave</t>
  </si>
  <si>
    <t>Escoba cerdas suaves</t>
  </si>
  <si>
    <t>Trapero</t>
  </si>
  <si>
    <t>Blanqueador de pisos líquido 1800 ml</t>
  </si>
  <si>
    <t xml:space="preserve">Blanqueador x 1.800 ml </t>
  </si>
  <si>
    <t>Jabón en polvo (Detergente) 500 gr</t>
  </si>
  <si>
    <t>Detergente x 500 gr</t>
  </si>
  <si>
    <t>Insecticida (Spray) x 600 ml</t>
  </si>
  <si>
    <t xml:space="preserve">Insecticida x 600 ml </t>
  </si>
  <si>
    <t>Limpiones</t>
  </si>
  <si>
    <t>Limpiones de tela x 2 unds</t>
  </si>
  <si>
    <t xml:space="preserve">Ambientador x 220 ml </t>
  </si>
  <si>
    <t xml:space="preserve">Cepillo de mano </t>
  </si>
  <si>
    <t>Limpia pisos x 750 ml (Ambientador)</t>
  </si>
  <si>
    <t xml:space="preserve">Ambientador para pisos x 750 ml </t>
  </si>
  <si>
    <t xml:space="preserve">Limpia juntas x 700 ml </t>
  </si>
  <si>
    <t>Bolsas para basura x 6 unidades Colores surtidos (gris, verde y azul)</t>
  </si>
  <si>
    <t>Bolsas basura x 6 unds</t>
  </si>
  <si>
    <t>Bolsas para papelera x 50 unidades</t>
  </si>
  <si>
    <t>Bolsas caneca papelera x 50 unds</t>
  </si>
  <si>
    <t>Bicarbonato de Sodio</t>
  </si>
  <si>
    <t>Bicarbonato  50 gr</t>
  </si>
  <si>
    <t>Vinagre Blanco x 3.800 ml</t>
  </si>
  <si>
    <t>Vinagre blanco x 3.800 ml</t>
  </si>
  <si>
    <t>Café  x 500g</t>
  </si>
  <si>
    <t>Bolsa de Azúcar x 200 sobres</t>
  </si>
  <si>
    <t>Azucar x200 sobres</t>
  </si>
  <si>
    <t>Aromáticas surtidas caja x 20 unidades</t>
  </si>
  <si>
    <t>Aromáticas surtidas x 20</t>
  </si>
  <si>
    <t>Aromáticas surtidas x 21</t>
  </si>
  <si>
    <t>Aromáticas surtidas x 22</t>
  </si>
  <si>
    <t>Archivador de cartón – Revistero</t>
  </si>
  <si>
    <t>Archivadores</t>
  </si>
  <si>
    <t>Bisturí grande con repuesto</t>
  </si>
  <si>
    <t xml:space="preserve">Bisturí </t>
  </si>
  <si>
    <t>Cinta de enmascarar 18 mm x 25 metros</t>
  </si>
  <si>
    <t>Cuadernos cuadriculados</t>
  </si>
  <si>
    <t xml:space="preserve">Cuaderno argollado cuadros 100 Hojas </t>
  </si>
  <si>
    <t>Caneca gris cuadrada con balde interno y pedal 20 Litros</t>
  </si>
  <si>
    <t>Papel propalcote 100 hojas 95 gr tamaño oficio</t>
  </si>
  <si>
    <t>Protectores hojas en polipropileno x 20</t>
  </si>
  <si>
    <t>Protectores hojas en polipropileno x 21</t>
  </si>
  <si>
    <t>Protectores hojas en polipropileno x 22</t>
  </si>
  <si>
    <t>Regadera Plástica</t>
  </si>
  <si>
    <t xml:space="preserve">Regadera Plástica de 1,75 Lts Dimemsiones: 7,5x33x24,5cm </t>
  </si>
  <si>
    <t>Regla metálica de 30 cm</t>
  </si>
  <si>
    <t>Saca ganchos</t>
  </si>
  <si>
    <t>ROLL UP</t>
  </si>
  <si>
    <t>Printu</t>
  </si>
  <si>
    <t>Esmental</t>
  </si>
  <si>
    <t>Akermos</t>
  </si>
  <si>
    <t xml:space="preserve">Easy Display </t>
  </si>
  <si>
    <t>BACKING</t>
  </si>
  <si>
    <t>Pombo comunicaciones</t>
  </si>
  <si>
    <t>Adpoint</t>
  </si>
  <si>
    <t>Grupo Estelar</t>
  </si>
  <si>
    <t>Focus</t>
  </si>
  <si>
    <t>CARPETA SENCILLA</t>
  </si>
  <si>
    <t xml:space="preserve">Tiendas Jumbo </t>
  </si>
  <si>
    <t>Tiendas Lista en Casa</t>
  </si>
  <si>
    <t>PRINTU</t>
  </si>
  <si>
    <t>SEMIEDITORES</t>
  </si>
  <si>
    <t>Ofimax</t>
  </si>
  <si>
    <t xml:space="preserve">Panamericana </t>
  </si>
  <si>
    <t>PLANIFICADOR</t>
  </si>
  <si>
    <t xml:space="preserve">PRINTU </t>
  </si>
  <si>
    <t xml:space="preserve">PLANIFICADOR </t>
  </si>
  <si>
    <t>Mercado Libre    https://articulo.mercadolibre.com.co/MCO-573175377-duo-de-planeadores-planners-mensual-2-anos-semanal-_JM?quantity=1#reco_item_pos=0&amp;reco_backend=machinalis-seller-items&amp;reco_backend_type=low_level&amp;reco_client=vip-seller_items-above&amp;reco_id=73067dc8-9cf3-493f-a498-711e32a30158</t>
  </si>
  <si>
    <t>Mercado Libre https://articulo.mercadolibre.com.co/MCO-580021479-planificador-de-calendario-mensual-grande-o-de-pared-2019-20-_JM?quantity=1#position=15&amp;type=item&amp;tracking_id=d0db464e-dc35-44c6-a2d7-4a2635428c9d</t>
  </si>
  <si>
    <t>ESFERO</t>
  </si>
  <si>
    <t>Centro gráfico OFIMAX</t>
  </si>
  <si>
    <t>SELLO CON LOGO INSTITUCIONAL</t>
  </si>
  <si>
    <t>SELLOS Y BANCA</t>
  </si>
  <si>
    <t>TODOMATICA DE OCCIDENTE</t>
  </si>
  <si>
    <t xml:space="preserve">Mi Sello de Caucho </t>
  </si>
  <si>
    <t>AGENDAS 1/2 carta</t>
  </si>
  <si>
    <t xml:space="preserve">AGENDAS 1/2  carta </t>
  </si>
  <si>
    <t xml:space="preserve">OFIMAX Centro Gráfico </t>
  </si>
  <si>
    <t>Kit Covid -19</t>
  </si>
  <si>
    <t xml:space="preserve">Tienda EL TIEMPO </t>
  </si>
  <si>
    <t xml:space="preserve">Professional Beauty </t>
  </si>
  <si>
    <t>INDUHOTEL S.A.S.</t>
  </si>
  <si>
    <t>Habladores</t>
  </si>
  <si>
    <t xml:space="preserve">Surtiacrylicos </t>
  </si>
  <si>
    <t>Visualgraf</t>
  </si>
  <si>
    <t>habladores</t>
  </si>
  <si>
    <t xml:space="preserve">Metalacrilicos </t>
  </si>
  <si>
    <t>Banderines de escritorio</t>
  </si>
  <si>
    <t xml:space="preserve">Publibanderas </t>
  </si>
  <si>
    <t xml:space="preserve">Banderas y Banderas </t>
  </si>
  <si>
    <t xml:space="preserve">Distrideportes </t>
  </si>
  <si>
    <t>Banderas grandes</t>
  </si>
  <si>
    <t>Porta - Bandera</t>
  </si>
  <si>
    <t>AGENDAS 1/2 CARTA</t>
  </si>
  <si>
    <t>KIT COVID -19</t>
  </si>
  <si>
    <t>HABLADORES</t>
  </si>
  <si>
    <t>BANDERINES DE ESCRITORIO</t>
  </si>
  <si>
    <t>BANDERAS GRANDES</t>
  </si>
  <si>
    <t>PORTA - BANDERA</t>
  </si>
  <si>
    <t xml:space="preserve">Unidad </t>
  </si>
  <si>
    <t>Kit</t>
  </si>
  <si>
    <t>TOTAL DOTACIÓN</t>
  </si>
  <si>
    <t>Estructura en aluminio más banner impreso, con el logo e información alusiva a la entidad, especialmente sus principios fundacionales.
1mt x 2 mt</t>
  </si>
  <si>
    <t>Desarmable, portátil, liviano y de rápido ensamble, con maletín en lona para transportar. Incluye araña para su montaje. Descripción aprox de la araña: estructura de aluminio
Medidas aproximadas 2 metros de ancho x 2 metros de alto.</t>
  </si>
  <si>
    <t>2 cuerpos + 2 bolsillos internos verticales. Plastificado mate por una cara y brillo parcial UV.
23 x 30 cerrada</t>
  </si>
  <si>
    <t>Tinta negra o azul. Marca de la empresa a una tinta
Tradicional
Tinta Negra y/o azul</t>
  </si>
  <si>
    <t>Autoentintaje 10.000 impresiones
1 x 1-5/8 pulgadas
Sello De Goma</t>
  </si>
  <si>
    <t>Agenda tipo cuaderno publicitario
1/2 carta
Papel ecológico</t>
  </si>
  <si>
    <t>Planeador mensual de pared.</t>
  </si>
  <si>
    <t xml:space="preserve">Banderines de escritorio. </t>
  </si>
  <si>
    <t xml:space="preserve">  </t>
  </si>
  <si>
    <t>Habladores de 22 cm de ancho por 14 cm de alto, en acrílico transparente de 3 mm</t>
  </si>
  <si>
    <t xml:space="preserve">Banderas 1m x 1.50 m bordado con escudo bordado en el centro y tela doble faz. </t>
  </si>
  <si>
    <t>En acero con pico en madera para bandera de 1m x 1.50m</t>
  </si>
  <si>
    <t>.</t>
  </si>
  <si>
    <t xml:space="preserve">Kit que contenga como mínimo: Alcohol mínimo al 70% (45 ml) – Empaque recargable - Antibacterial (45 ml) – Empaque recargable - 2 tapabocas desechables - 1 par de guantes de vinilo o toallas húmedas. </t>
  </si>
  <si>
    <t xml:space="preserve">Subtotal </t>
  </si>
  <si>
    <t xml:space="preserve">Otras contribuciones inherentes a la nómina </t>
  </si>
  <si>
    <t>Subtotal 3</t>
  </si>
  <si>
    <t>Subtotal 4</t>
  </si>
  <si>
    <t>Transferencias Corrientes</t>
  </si>
  <si>
    <t xml:space="preserve">Prestaciones sociales relacionadas con el empleo </t>
  </si>
  <si>
    <t>Incapacidades</t>
  </si>
  <si>
    <t>Licencias de Maternidad y Paternidad</t>
  </si>
  <si>
    <t xml:space="preserve">Especificación técnica y detalle del artículo </t>
  </si>
  <si>
    <t>Contratista</t>
  </si>
  <si>
    <t>Valor unitario incluido IVA</t>
  </si>
  <si>
    <t xml:space="preserve">Valor unitario de gastos por  distribución </t>
  </si>
  <si>
    <t>ACOHOL GALÓN X 3.750 ML CON INGREDIENTE ACTIVO ALCOHOL ETILICO IMPOTABILIZADO 96% n</t>
  </si>
  <si>
    <t>ECF ROSSI Y COMPAÑIA SAS - ALOE DEL RIO</t>
  </si>
  <si>
    <t>PA-5 - ALCOHOL ISOPROPILICO 70% EN GEL PARA ANTISEPSIA DE MANOS - GALON - ALCOHOL ISOPROPILICO EN GEL PARA ANTISEPSIA DE MANOS, 70ML+2G/100ML</t>
  </si>
  <si>
    <t>Tensoactivos SG SAS</t>
  </si>
  <si>
    <t>TOALLAS INTERDOBLADAS, PAQUETE CON MÍNIMO 150 UNIDADES
DOBLE HOJA CON UN TAMAÑO MÍNIMO DE 20 CM DE LARGO POR 15 CM DE B6
 HOJA COLOR NATURAL</t>
  </si>
  <si>
    <t>Sumimas S.A.S.</t>
  </si>
  <si>
    <t>PA-16 - DETERGENTE DESINFECTANTE LIQUIDO A BASE DE AMONIOS CUATERNARIOS DE V GENERACIÓN - FRASCO X 750ML | DETERGENTE DESINFECTANTE DE DISPOSITIVOS MÉDICOS QUE COMBINA LIMPIEZA Y DESINFECCIÓN DE DISPOSITIVOS MÉDICOS, SUPERFICIES DE ÁREAS DE ALTO RIESGO, FORMULA SIN ALDEHIDO NI CLORURO AMPLIO, AMPLIO ESPECTRO ANTIMICROBIANO EN 5 MINUTOS DE CONTACTO FRASCO DE 750 ML CON CARÁCTER ANTICORROSIVO RESPECTO DEL ACERO INOXIDABLE, PULVERIZADOR ESPUMOSO COMPUESTO DE PROPIONATO DE AMONIO CUATERNARIO, ACETATO DE DUARDINIO, NPROPANOL, TENSIOACTIVO NO IÓNICO, PERFUME Y EXCIPIENTES EN 5 MINUTOS DE CONTACTO</t>
  </si>
  <si>
    <t>DIGILED TECHNOLOGY S.A.S</t>
  </si>
  <si>
    <t>EPP-9 - CARETAS VISORES (PROTECTOR FACIAL)  | CARETA VISOR DE USO MEDICO EN PASTA CON SEGURO ELASTICO</t>
  </si>
  <si>
    <t>PLASTICOS FENIX SAS</t>
  </si>
  <si>
    <t xml:space="preserve">EPP-13 - GUANTES DE LATEX CAJA X 100 UNDS  |  GUANTES DE LÁTEX TALLA S,M, L  DESECHABLES, HIPOALERGÉNICOS, NO ESTÉRILES, ALTA RESISTENCIA A LA ELONGACIÓN, CON ENTALCAMIENTO LEVE INTERNO, AMBIDIESTROS, LÁTEX BLANCO, PUÑO CON REBORDE. </t>
  </si>
  <si>
    <t xml:space="preserve">Fabián Pérez </t>
  </si>
  <si>
    <t xml:space="preserve">TERMÓMETRO INFRARROJO MARCA DIKANG </t>
  </si>
  <si>
    <t>Comercializadora de Tecnología Maxmobile SAS</t>
  </si>
  <si>
    <t xml:space="preserve">Valor Unitario Total </t>
  </si>
  <si>
    <t>COMPRA MEDIANTE EL INSTRUMENTO DE AGREGACIÓN DE DEMANDA - TIENDA VIRTUAL DEL ESTADO COLOMBIANO ELEMENTOS DE BIOSEGURIDAD COVID-19 COMPRADOS EN 2020</t>
  </si>
  <si>
    <t xml:space="preserve">Frasco </t>
  </si>
  <si>
    <t xml:space="preserve">Caja </t>
  </si>
  <si>
    <t>Alcohol galón x 3.750 ml con ingrediente activo alcohol etílico impotabilizado 96% n</t>
  </si>
  <si>
    <t>Toallas Inter dobladas</t>
  </si>
  <si>
    <t xml:space="preserve">Detergente desinfectante líquido a base de amonios  </t>
  </si>
  <si>
    <t xml:space="preserve">Caretas visores </t>
  </si>
  <si>
    <t xml:space="preserve">Guantes de látex </t>
  </si>
  <si>
    <t>Tapabocas de tela lavable</t>
  </si>
  <si>
    <t xml:space="preserve">Termómetro infrarrojo </t>
  </si>
  <si>
    <t xml:space="preserve">Alcohol isopropílico 70% en gel para antisepsia de manos. </t>
  </si>
  <si>
    <t xml:space="preserve"> UNDS | TAPABOCAS DE TELA LAVABLE, CON RESORTE A LA OREJA,  ADAPTADOR NASAL AJUSTABLE, TELA NO TEJIDA</t>
  </si>
  <si>
    <t>TOTAL</t>
  </si>
  <si>
    <t xml:space="preserve">EQUIPO / INSUMO </t>
  </si>
  <si>
    <t>TARIFA SIN IVA</t>
  </si>
  <si>
    <t xml:space="preserve">TARIFA CON IVA </t>
  </si>
  <si>
    <t>COMPUTADOR PORTÁTIL</t>
  </si>
  <si>
    <t>COMPUTADOR DE MESA</t>
  </si>
  <si>
    <t xml:space="preserve">UNIDAD DE DVD </t>
  </si>
  <si>
    <t xml:space="preserve">IMPRESORA MULTIFUNCIONAL </t>
  </si>
  <si>
    <t>TOTAL MENSUAL</t>
  </si>
  <si>
    <t xml:space="preserve">ARRENDAMIENTO DE COMPUTADORES E IMPRESORA </t>
  </si>
  <si>
    <t xml:space="preserve">Grapadora Industrial </t>
  </si>
  <si>
    <t xml:space="preserve">Botiquín </t>
  </si>
  <si>
    <t xml:space="preserve">Botiquín básico </t>
  </si>
  <si>
    <t>Valor por hora</t>
  </si>
  <si>
    <t>Horas requeridas de capacitación</t>
  </si>
  <si>
    <t xml:space="preserve">Valor Total </t>
  </si>
  <si>
    <t xml:space="preserve">LUGAR DE COTIZACIÓN </t>
  </si>
  <si>
    <t xml:space="preserve">DISPONIBLE EN </t>
  </si>
  <si>
    <t>ESPECIFICACIÓN TÉCNICA</t>
  </si>
  <si>
    <t xml:space="preserve">VALOR </t>
  </si>
  <si>
    <t xml:space="preserve">Linio </t>
  </si>
  <si>
    <t>Alkomprar</t>
  </si>
  <si>
    <t xml:space="preserve">Microsoft </t>
  </si>
  <si>
    <t xml:space="preserve">VALOR PROMEDIO: </t>
  </si>
  <si>
    <t xml:space="preserve">CANTIDAD A ADQUIRIR: </t>
  </si>
  <si>
    <t>Capacitaciones</t>
  </si>
  <si>
    <t xml:space="preserve">Servicio de soporte del sistema de información contable integrado “ASCII” para optimizar los procesos administrativos, presupuestales, financieros y contables de la Región Administrativa y de Planificación – RAP Pacífico. </t>
  </si>
  <si>
    <t xml:space="preserve">PROFESIONAL 1 </t>
  </si>
  <si>
    <t>CALI - PASTO - CALI</t>
  </si>
  <si>
    <t>CALI - POPAYÁN - CALI</t>
  </si>
  <si>
    <t>CALI - BUENAVENTURA - CALI</t>
  </si>
  <si>
    <t>CALI - TUMACO - CALI</t>
  </si>
  <si>
    <t>TUMACO - PASTO</t>
  </si>
  <si>
    <t>CALI - ARMENIA - CALI</t>
  </si>
  <si>
    <t>CALI - QUBDÓ - CALI</t>
  </si>
  <si>
    <t>CALI - BOGOTÁ - CALI</t>
  </si>
  <si>
    <t xml:space="preserve">TOTAL 12 MESES </t>
  </si>
  <si>
    <t>Valor total</t>
  </si>
  <si>
    <t>Total</t>
  </si>
  <si>
    <t>Profesional 1</t>
  </si>
  <si>
    <t>Gerente</t>
  </si>
  <si>
    <t>VALOR PROMEDIO MES</t>
  </si>
  <si>
    <t>% Indexación</t>
  </si>
  <si>
    <t>Mes</t>
  </si>
  <si>
    <t>Pagado Vig 2020</t>
  </si>
  <si>
    <t>Enero</t>
  </si>
  <si>
    <t>Febrero</t>
  </si>
  <si>
    <t>Marzo</t>
  </si>
  <si>
    <t>Promedio meses febrero y marzo 2020</t>
  </si>
  <si>
    <t>Abril</t>
  </si>
  <si>
    <t>Se toma como referencia el promedio de gasto de servicios públicos para los meses de febrero y marzo, donde hubo mayor ocupación de la oficina durante la vigencia 2020 debido a la condición de aislamiento.</t>
  </si>
  <si>
    <t>TOTAL VIGENCIA</t>
  </si>
  <si>
    <t xml:space="preserve">Se tomó el valor histórico de gastos bancarios por comisiónes </t>
  </si>
  <si>
    <t>Mes corrección declaracion tributaria</t>
  </si>
  <si>
    <t>Valor corrección declaracion tributaria</t>
  </si>
  <si>
    <t>Intereses</t>
  </si>
  <si>
    <r>
      <t xml:space="preserve">NOTA: </t>
    </r>
    <r>
      <rPr>
        <sz val="8"/>
        <color theme="1"/>
        <rFont val="Arial"/>
        <family val="2"/>
      </rPr>
      <t xml:space="preserve">El valor anterior se fundamenta en el costo pagado por concepto de arrendamiento de vehículo resultado de un proceso de selección objetva durante la vigencia 2020. Es decir,  responde al comportamiento que tuvo la entidad durante los primeros 8 meses de la vigencia 2020 de conformidad con el artículo 27 del Acuerdo Regional 002 de 2017. </t>
    </r>
  </si>
  <si>
    <r>
      <t xml:space="preserve">Al tenor del Artículo 10 del Decreto 75 de 1984 concordante con el Decreto 2854 de 2006, los Ministerios, Departamentos Administrativos, Superintendencias, </t>
    </r>
    <r>
      <rPr>
        <b/>
        <sz val="8"/>
        <color theme="1"/>
        <rFont val="Arial"/>
        <family val="2"/>
      </rPr>
      <t>Institutos Descentralizados y demás entidades oficiales y semioficiales del orden nacional</t>
    </r>
    <r>
      <rPr>
        <sz val="8"/>
        <color theme="1"/>
        <rFont val="Arial"/>
        <family val="2"/>
      </rPr>
      <t xml:space="preserve">, deben transportar su correo nacional e internacional a través de la red oficial de correos ahora llamada:  EMPRESA SERVICIOS POSTALES NACIONALES S.A., de conformidad con las disposiciones reglamentarias que al efecto se dicten, para regular la prestación de diversas sus diversas modalidades. Esto en concordancia con la Ley 1369 de 2009 mediante la cual se establece el régimen de los servicios postales en Colombia. </t>
    </r>
  </si>
  <si>
    <r>
      <rPr>
        <b/>
        <sz val="8"/>
        <color theme="1"/>
        <rFont val="Arial"/>
        <family val="2"/>
      </rPr>
      <t>NOTA:</t>
    </r>
    <r>
      <rPr>
        <sz val="8"/>
        <color theme="1"/>
        <rFont val="Arial"/>
        <family val="2"/>
      </rPr>
      <t xml:space="preserve"> Última actualización en noviembre de 2020. </t>
    </r>
  </si>
  <si>
    <r>
      <rPr>
        <b/>
        <sz val="8"/>
        <color theme="1"/>
        <rFont val="Arial"/>
        <family val="2"/>
      </rPr>
      <t>NOTA1:</t>
    </r>
    <r>
      <rPr>
        <sz val="8"/>
        <color theme="1"/>
        <rFont val="Arial"/>
        <family val="2"/>
      </rPr>
      <t xml:space="preserve"> Los valores a indexar corresponden a los autorizados para la vigencia 2020. </t>
    </r>
  </si>
  <si>
    <r>
      <rPr>
        <b/>
        <sz val="8"/>
        <color theme="1"/>
        <rFont val="Arial"/>
        <family val="2"/>
      </rPr>
      <t>NOTA2:</t>
    </r>
    <r>
      <rPr>
        <sz val="8"/>
        <color theme="1"/>
        <rFont val="Arial"/>
        <family val="2"/>
      </rPr>
      <t xml:space="preserve"> Cada permanencia solo puede medirse en decimales termiandos en , 5. </t>
    </r>
  </si>
  <si>
    <r>
      <rPr>
        <b/>
        <sz val="8"/>
        <color theme="1"/>
        <rFont val="Arial"/>
        <family val="2"/>
      </rPr>
      <t>NOTA:</t>
    </r>
    <r>
      <rPr>
        <sz val="8"/>
        <color theme="1"/>
        <rFont val="Arial"/>
        <family val="2"/>
      </rPr>
      <t xml:space="preserve"> Es el único valor oficial reportado en la página del Terminal de Cali. </t>
    </r>
  </si>
  <si>
    <r>
      <rPr>
        <b/>
        <sz val="8"/>
        <color theme="1"/>
        <rFont val="Arial"/>
        <family val="2"/>
      </rPr>
      <t>NOTA:</t>
    </r>
    <r>
      <rPr>
        <sz val="8"/>
        <color theme="1"/>
        <rFont val="Arial"/>
        <family val="2"/>
      </rPr>
      <t xml:space="preserve"> Es la única transortadora oficial que se pudo reportar con la ruta. </t>
    </r>
  </si>
  <si>
    <r>
      <t xml:space="preserve">NOTA: </t>
    </r>
    <r>
      <rPr>
        <sz val="8"/>
        <color theme="1"/>
        <rFont val="Arial"/>
        <family val="2"/>
      </rPr>
      <t xml:space="preserve">Estos valores se motivan en contrataciones previamente realizadas en la RAP Pacífico, en contratos similares consultados en SECOP, en el mutuo acuerdo y en los parámetros establecidos en la Circular de la entidad suscrita para tal fin que se relaciona a continuación: </t>
    </r>
  </si>
  <si>
    <t>Funcionamiento</t>
  </si>
  <si>
    <t>Inversión</t>
  </si>
  <si>
    <t>Rendimientos Financieros</t>
  </si>
  <si>
    <t>Caja Menor</t>
  </si>
  <si>
    <t>Valor Caja Menor</t>
  </si>
  <si>
    <t>SMMLV 2020</t>
  </si>
  <si>
    <t>Se realiza el cálculo del valor de la caja mejor según el Decreto 2768 de 2012 por el cual se regula la constitución y funcionamiento de las cajas menores.</t>
  </si>
  <si>
    <t>Cuantía mínima caja menor</t>
  </si>
  <si>
    <t>ANTEPROYECTO CLASIFICACIÓN ECONÓMICA DE LOS GASTOS DE FUNCIONAMIENTO E INVERSIÓN - VIGENCIA 2022</t>
  </si>
  <si>
    <t xml:space="preserve">1. Gastos de Personal </t>
  </si>
  <si>
    <t xml:space="preserve">2. Gastos Generales </t>
  </si>
  <si>
    <t xml:space="preserve">3. Transferencias Corrientes </t>
  </si>
  <si>
    <t xml:space="preserve">1.1. Servicios Personales Indirectos </t>
  </si>
  <si>
    <t>1.1.1</t>
  </si>
  <si>
    <t>1.1.2</t>
  </si>
  <si>
    <t>1.1.3</t>
  </si>
  <si>
    <t xml:space="preserve">2.1. Adquisición de Bienes </t>
  </si>
  <si>
    <t>2.1.1</t>
  </si>
  <si>
    <t>2.1.2</t>
  </si>
  <si>
    <t>2.1.3</t>
  </si>
  <si>
    <t>2.1.4</t>
  </si>
  <si>
    <t xml:space="preserve">2.2. Adquisición de Servicios </t>
  </si>
  <si>
    <t>2.2.1</t>
  </si>
  <si>
    <t>2.2.2</t>
  </si>
  <si>
    <t>2.2.3</t>
  </si>
  <si>
    <t>2.2.4</t>
  </si>
  <si>
    <t>2.2.5</t>
  </si>
  <si>
    <t>2.2.6</t>
  </si>
  <si>
    <t>2.2.7</t>
  </si>
  <si>
    <t>2.2.8</t>
  </si>
  <si>
    <t>2.3. Otros Gastos Generales</t>
  </si>
  <si>
    <t>2.3.1</t>
  </si>
  <si>
    <t>2.3.2</t>
  </si>
  <si>
    <t>2.3.3</t>
  </si>
  <si>
    <t>2.3.4</t>
  </si>
  <si>
    <t>3.1. Transferencias corrientes</t>
  </si>
  <si>
    <t>3.1.1</t>
  </si>
  <si>
    <t>3.1.2</t>
  </si>
  <si>
    <t>3.1.3</t>
  </si>
  <si>
    <t>3.1.4</t>
  </si>
  <si>
    <t>3.1.5</t>
  </si>
  <si>
    <t>1.1.1. ANTEPROYECTO PLANTA DE PERSONAL</t>
  </si>
  <si>
    <t xml:space="preserve">(Ejemplo)
"Profesional en contaduria o finanzas (Prestar servicios Profesionales como contador público en la consolidacion y funcionamiento de la Region Administrativa y de planificación Rap-Pacifico)" </t>
  </si>
  <si>
    <t>Profesional especializado</t>
  </si>
  <si>
    <t>Profesional 2</t>
  </si>
  <si>
    <t>Apoyo a la gestión</t>
  </si>
  <si>
    <t>REFERENCIA</t>
  </si>
  <si>
    <t xml:space="preserve">VALOR HONORARIOS MENSUAL </t>
  </si>
  <si>
    <t>ASOCIADO A FUNCIONAMIENTO / INVERSIÓN</t>
  </si>
  <si>
    <t>Desagregacíón Valores Unitarios item 1</t>
  </si>
  <si>
    <t>(Especifique los elementos adicionales, que NO correspondan a bienes, dotación y/o equipos)</t>
  </si>
  <si>
    <t>Anotación: Todas las áreas lo deben formular</t>
  </si>
  <si>
    <t>Anotación: Formular si aplica</t>
  </si>
  <si>
    <r>
      <rPr>
        <b/>
        <sz val="12"/>
        <color rgb="FF000000"/>
        <rFont val="Arial"/>
        <family val="2"/>
      </rPr>
      <t>PROCESO:</t>
    </r>
    <r>
      <rPr>
        <sz val="12"/>
        <color rgb="FF000000"/>
        <rFont val="Arial"/>
        <family val="2"/>
      </rPr>
      <t xml:space="preserve"> GESTIÓN FINANCIERA Y CONTABLE</t>
    </r>
  </si>
  <si>
    <r>
      <rPr>
        <b/>
        <sz val="11"/>
        <color rgb="FF000000"/>
        <rFont val="Arial"/>
        <family val="2"/>
      </rPr>
      <t>Versión:</t>
    </r>
    <r>
      <rPr>
        <sz val="11"/>
        <color rgb="FF000000"/>
        <rFont val="Arial"/>
        <family val="2"/>
      </rPr>
      <t xml:space="preserve"> 01</t>
    </r>
  </si>
  <si>
    <r>
      <rPr>
        <b/>
        <sz val="11"/>
        <color rgb="FF000000"/>
        <rFont val="Arial"/>
        <family val="2"/>
      </rPr>
      <t xml:space="preserve">Página: </t>
    </r>
    <r>
      <rPr>
        <sz val="11"/>
        <color rgb="FF000000"/>
        <rFont val="Arial"/>
        <family val="2"/>
      </rPr>
      <t xml:space="preserve">  1</t>
    </r>
  </si>
  <si>
    <r>
      <rPr>
        <b/>
        <sz val="11"/>
        <color rgb="FF000000"/>
        <rFont val="Arial"/>
        <family val="2"/>
      </rPr>
      <t>Código:</t>
    </r>
    <r>
      <rPr>
        <sz val="11"/>
        <color rgb="FF000000"/>
        <rFont val="Arial"/>
        <family val="2"/>
      </rPr>
      <t xml:space="preserve">
FOR-08-GFC-01</t>
    </r>
  </si>
  <si>
    <r>
      <rPr>
        <b/>
        <sz val="12"/>
        <color rgb="FF000000"/>
        <rFont val="Arial"/>
        <family val="2"/>
      </rPr>
      <t>FORMATO</t>
    </r>
    <r>
      <rPr>
        <sz val="12"/>
        <color rgb="FF000000"/>
        <rFont val="Arial"/>
        <family val="2"/>
      </rPr>
      <t>: PROYECTO DE PRESUPUESTO</t>
    </r>
  </si>
  <si>
    <t>Anotación:  Solo lo revisa el área financiera y contable en conjunto con el área jurídico administrativa</t>
  </si>
  <si>
    <t>Anotación: Solo lo revisa el área financiera y contable en conjunto con el área jurídico administrativa</t>
  </si>
  <si>
    <t>EMCALI</t>
  </si>
  <si>
    <t>EMPRESA PRESTADORA DE SERVICIO</t>
  </si>
  <si>
    <t>GASES DE OCCIDENTE</t>
  </si>
  <si>
    <t>SERVICIO DE TELECOMUNICACIONES E INTERNET</t>
  </si>
  <si>
    <t>AQUÍ NOS TOCA REVISAR LAS TARIFAS DE OTRO LADO PORQUE LA PAGINA WEB NO ESTÁ HABILTIADA</t>
  </si>
  <si>
    <r>
      <rPr>
        <b/>
        <sz val="8"/>
        <color theme="1"/>
        <rFont val="Arial"/>
        <family val="2"/>
      </rPr>
      <t>NOTA:</t>
    </r>
    <r>
      <rPr>
        <sz val="8"/>
        <color theme="1"/>
        <rFont val="Arial"/>
        <family val="2"/>
      </rPr>
      <t xml:space="preserve"> Si aplica</t>
    </r>
  </si>
  <si>
    <t xml:space="preserve">2.2.7. ARRENDAMIENTOS </t>
  </si>
  <si>
    <t>2.2.8. OTRAS ADQUISICIONES DE SERVICIOS</t>
  </si>
  <si>
    <t>2.2.5. IMPRESOS Y PUBLICACIONES</t>
  </si>
  <si>
    <t xml:space="preserve">2.2.3. SERVICIOS PÚBLICOS </t>
  </si>
  <si>
    <t xml:space="preserve">2.2.2. COMUNICACIÓN Y TRANSPORTE </t>
  </si>
  <si>
    <t>2.2.1. GASTOS DE DESPLAZAMIENTO Y PERMANECIA CONTRATISTAS</t>
  </si>
  <si>
    <t xml:space="preserve">2.1.4. OTRAS ADQUISICIONES DE BIENES </t>
  </si>
  <si>
    <t xml:space="preserve">2.1.2. COMPRA DE EQUIPOS </t>
  </si>
  <si>
    <t xml:space="preserve">2.1.1. MATERIALES Y SUMINISTROS </t>
  </si>
  <si>
    <t xml:space="preserve">1.1.2. REMUNERACIÓN DE SERVICIOS TÉCNICOS </t>
  </si>
  <si>
    <t xml:space="preserve">Anotación: Solo lo revisa el área financiera y contable </t>
  </si>
  <si>
    <t>2.3.2. COMISIONES, GASTOS BANCARIOS Y FIDUCIAS</t>
  </si>
  <si>
    <t>2.3.4. IMPUESTOS, TASAS. Y MULTAS</t>
  </si>
  <si>
    <t>Mantenimiento</t>
  </si>
  <si>
    <t>Vigilancia</t>
  </si>
  <si>
    <t>Aseo</t>
  </si>
  <si>
    <t>3.1.1. SALUD</t>
  </si>
  <si>
    <t xml:space="preserve">3.1.2. Accidentes de Trabajo y enfermedad profesional </t>
  </si>
  <si>
    <t>3.1.3. PENSIONES</t>
  </si>
  <si>
    <t>3.1.4. CESANTÍAS</t>
  </si>
  <si>
    <t>3.1.5. OTRAS CONTRIBUCIONES INHERENTES A LA NÓMINA</t>
  </si>
  <si>
    <t>Área:</t>
  </si>
  <si>
    <t>Vigencia proyectada:</t>
  </si>
  <si>
    <t>Fecha de diligenciamiento del presupuesto:</t>
  </si>
  <si>
    <t>GERENCIA GENERAL</t>
  </si>
  <si>
    <t>ÁREA DE COMUNICACIONES</t>
  </si>
  <si>
    <t>ÁREA JURÍDICO-ADMINISTRATIVA</t>
  </si>
  <si>
    <t>ÁREA DE PLANEACIÓN</t>
  </si>
  <si>
    <t>ÁREA TÉCNICA DE PROYECTOS</t>
  </si>
  <si>
    <t>ÁREA FINANCIERA Y CONTABLE</t>
  </si>
  <si>
    <t>Proyectó:</t>
  </si>
  <si>
    <t>Aprobó:</t>
  </si>
  <si>
    <t>Anotación:  Coordinador de área</t>
  </si>
  <si>
    <t>Anotación:  Gerente General</t>
  </si>
  <si>
    <t>TOTAL A CONTRATAR VIGENCIA 2022:</t>
  </si>
  <si>
    <t xml:space="preserve">Total Gastos de Desplazamiento y Permanencia Contratistas Área VIGENCIA 2022: </t>
  </si>
  <si>
    <t>VALOR TOTAL DEL GASTO 2022:</t>
  </si>
  <si>
    <t>Revisó:</t>
  </si>
  <si>
    <t>Anotación:  Coordinador de área contable y financiera</t>
  </si>
  <si>
    <t xml:space="preserve">1.1.3. HONORARIOS </t>
  </si>
  <si>
    <t xml:space="preserve">Anotación: Formular si aplica </t>
  </si>
  <si>
    <t>2.2.6. MANTENIMIENTO, VIGILANCIA Y ASEO</t>
  </si>
  <si>
    <t>PROYECCIÓN 2022</t>
  </si>
  <si>
    <t>Fecha:
01/08/2022</t>
  </si>
  <si>
    <t>Proyección 2022</t>
  </si>
  <si>
    <t>Fórmula: =Zdías*ZtarifaProyección 2022</t>
  </si>
  <si>
    <t>Tarifa Proyección 2022</t>
  </si>
  <si>
    <t>Valor presupuesto 2022</t>
  </si>
  <si>
    <t>Valor en SMMLV del Presupuesto 2022</t>
  </si>
  <si>
    <t>2.1.3. DOTACIÓN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</si>
</sst>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6" formatCode="_-* #,##0_-;\-* #,##0_-;_-* &quot;-&quot;_-;_-@_-"/>
    <numFmt numFmtId="168" formatCode="&quot;$&quot;#,##0;[Red]\-&quot;$&quot;#,##0"/>
    <numFmt numFmtId="169" formatCode="_-&quot;$&quot;* #,##0_-;\-&quot;$&quot;* #,##0_-;_-&quot;$&quot;* &quot;-&quot;_-;_-@_-"/>
    <numFmt numFmtId="170" formatCode="_-&quot;$&quot;* #,##0.00_-;\-&quot;$&quot;* #,##0.00_-;_-&quot;$&quot;* &quot;-&quot;??_-;_-@_-"/>
    <numFmt numFmtId="176" formatCode="0.0%"/>
    <numFmt numFmtId="177" formatCode="_-&quot;$&quot;\ * #,##0_-;\-&quot;$&quot;\ * #,##0_-;_-&quot;$&quot;\ * &quot;-&quot;?_-;_-@_-"/>
    <numFmt numFmtId="184" formatCode="_-[$$-240A]\ * #,##0_-;\-[$$-240A]\ * #,##0_-;_-[$$-240A]\ * &quot;-&quot;_-;_-@_-"/>
  </numFmts>
  <fonts count="4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9"/>
      <color theme="1"/>
      <name val="Arial"/>
      <family val="2"/>
    </font>
    <font>
      <b/>
      <sz val="8"/>
      <color theme="1"/>
      <name val="Arial"/>
      <family val="2"/>
    </font>
    <font>
      <sz val="8"/>
      <color theme="1"/>
      <name val="Arial"/>
      <family val="2"/>
    </font>
    <font>
      <u/>
      <sz val="11"/>
      <color theme="10"/>
      <name val="Calibri"/>
      <family val="2"/>
      <scheme val="minor"/>
    </font>
    <font>
      <sz val="8"/>
      <color rgb="FF000000"/>
      <name val="Arial"/>
      <family val="2"/>
    </font>
    <font>
      <b/>
      <sz val="8"/>
      <name val="Arial"/>
      <family val="2"/>
    </font>
    <font>
      <b/>
      <sz val="8"/>
      <color rgb="FF000000"/>
      <name val="Arial"/>
      <family val="2"/>
    </font>
    <font>
      <sz val="8"/>
      <name val="Arial"/>
      <family val="2"/>
    </font>
    <font>
      <sz val="8"/>
      <color rgb="FF777777"/>
      <name val="Arial"/>
      <family val="2"/>
    </font>
    <font>
      <sz val="8"/>
      <color rgb="FF333333"/>
      <name val="Arial"/>
      <family val="2"/>
    </font>
    <font>
      <sz val="8"/>
      <color rgb="FF0000FF"/>
      <name val="Arial"/>
      <family val="2"/>
    </font>
    <font>
      <b/>
      <sz val="10"/>
      <color theme="1"/>
      <name val="Arial"/>
      <family val="2"/>
    </font>
    <font>
      <sz val="10"/>
      <color theme="1"/>
      <name val="Arial"/>
      <family val="2"/>
    </font>
    <font>
      <u/>
      <sz val="10"/>
      <color theme="1"/>
      <name val="Arial"/>
      <family val="2"/>
    </font>
    <font>
      <sz val="8"/>
      <name val="Calibri"/>
      <family val="2"/>
      <scheme val="minor"/>
    </font>
    <font>
      <b/>
      <sz val="8"/>
      <color theme="0"/>
      <name val="Arial"/>
      <family val="2"/>
    </font>
    <font>
      <sz val="11"/>
      <color rgb="FF000000"/>
      <name val="Calibri"/>
      <family val="2"/>
    </font>
    <font>
      <u/>
      <sz val="8"/>
      <color theme="10"/>
      <name val="Arial"/>
      <family val="2"/>
    </font>
    <font>
      <sz val="9"/>
      <color theme="1"/>
      <name val="Arial"/>
      <family val="2"/>
    </font>
    <font>
      <b/>
      <sz val="10"/>
      <color theme="0"/>
      <name val="Arial"/>
      <family val="2"/>
    </font>
    <font>
      <sz val="8"/>
      <color theme="0"/>
      <name val="Arial"/>
      <family val="2"/>
    </font>
    <font>
      <sz val="8"/>
      <color rgb="FFC00000"/>
      <name val="Arial"/>
      <family val="2"/>
    </font>
    <font>
      <sz val="9"/>
      <color rgb="FF000000"/>
      <name val="Arial"/>
      <family val="2"/>
    </font>
    <font>
      <sz val="10"/>
      <color rgb="FF000000"/>
      <name val="Tahoma"/>
      <family val="2"/>
    </font>
    <font>
      <b/>
      <sz val="10"/>
      <color rgb="FF000000"/>
      <name val="Tahoma"/>
      <family val="2"/>
    </font>
    <font>
      <b/>
      <sz val="9"/>
      <color theme="0"/>
      <name val="Arial"/>
      <family val="2"/>
    </font>
    <font>
      <b/>
      <sz val="11"/>
      <color theme="0"/>
      <name val="Arial"/>
      <family val="2"/>
    </font>
    <font>
      <sz val="11"/>
      <color rgb="FF000000"/>
      <name val="Arial"/>
      <family val="2"/>
    </font>
    <font>
      <sz val="12"/>
      <color rgb="FF000000"/>
      <name val="Arial"/>
      <family val="2"/>
    </font>
    <font>
      <b/>
      <sz val="12"/>
      <color rgb="FF000000"/>
      <name val="Arial"/>
      <family val="2"/>
    </font>
    <font>
      <b/>
      <sz val="11"/>
      <color rgb="FF000000"/>
      <name val="Arial"/>
      <family val="2"/>
    </font>
    <font>
      <u/>
      <sz val="8"/>
      <color rgb="FF1062C2"/>
      <name val="Arial"/>
      <family val="2"/>
    </font>
    <font>
      <b/>
      <sz val="12"/>
      <color theme="0"/>
      <name val="Arial"/>
      <family val="2"/>
    </font>
    <font>
      <i/>
      <sz val="6"/>
      <color theme="0" tint="-0.34998626667073579"/>
      <name val="Arial"/>
      <family val="2"/>
    </font>
    <font>
      <b/>
      <sz val="9"/>
      <color rgb="FF000000"/>
      <name val="Arial"/>
      <family val="2"/>
    </font>
    <font>
      <i/>
      <sz val="8"/>
      <color theme="0" tint="-0.249977111117893"/>
      <name val="Arial"/>
      <family val="2"/>
    </font>
    <font>
      <sz val="10"/>
      <color rgb="FF00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rgb="FFF2F2F2"/>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s>
  <cellStyleXfs count="9">
    <xf numFmtId="0" fontId="0" fillId="0" borderId="0"/>
    <xf numFmtId="169" fontId="1" fillId="0" borderId="0" applyFont="0" applyFill="0" applyBorder="0" applyAlignment="0" applyProtection="0"/>
    <xf numFmtId="0" fontId="2" fillId="0" borderId="0"/>
    <xf numFmtId="0" fontId="7" fillId="0" borderId="0" applyNumberFormat="0" applyFill="0" applyBorder="0" applyAlignment="0" applyProtection="0"/>
    <xf numFmtId="0" fontId="3" fillId="0" borderId="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341">
    <xf numFmtId="0" fontId="0" fillId="0" borderId="0" xfId="0"/>
    <xf numFmtId="0" fontId="6" fillId="0" borderId="1" xfId="0" applyFont="1" applyBorder="1" applyAlignment="1">
      <alignment horizontal="center" vertical="center" wrapText="1"/>
    </xf>
    <xf numFmtId="169" fontId="6" fillId="0" borderId="1" xfId="1" applyFont="1" applyBorder="1" applyAlignment="1">
      <alignment horizontal="center" vertical="center" wrapText="1"/>
    </xf>
    <xf numFmtId="169" fontId="6" fillId="0" borderId="0" xfId="1" applyFont="1" applyBorder="1" applyAlignment="1">
      <alignment horizontal="center" vertical="center" wrapText="1"/>
    </xf>
    <xf numFmtId="0" fontId="5" fillId="6" borderId="0" xfId="0" applyFont="1" applyFill="1" applyAlignment="1">
      <alignment horizontal="center" vertical="center" wrapText="1"/>
    </xf>
    <xf numFmtId="0" fontId="6" fillId="0" borderId="4" xfId="0" applyFont="1" applyBorder="1" applyAlignment="1">
      <alignment horizontal="left" vertical="center"/>
    </xf>
    <xf numFmtId="0" fontId="6" fillId="0" borderId="0" xfId="0" applyFont="1"/>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xf numFmtId="0" fontId="5" fillId="2" borderId="1" xfId="0" applyFont="1" applyFill="1" applyBorder="1" applyAlignment="1">
      <alignment horizontal="center" wrapText="1"/>
    </xf>
    <xf numFmtId="0" fontId="5" fillId="2" borderId="1" xfId="0" applyFont="1" applyFill="1" applyBorder="1"/>
    <xf numFmtId="166" fontId="6" fillId="0" borderId="1" xfId="0" applyNumberFormat="1" applyFont="1" applyBorder="1"/>
    <xf numFmtId="166" fontId="6" fillId="0" borderId="0" xfId="0" applyNumberFormat="1" applyFont="1"/>
    <xf numFmtId="0" fontId="5" fillId="0" borderId="0" xfId="0" applyFont="1"/>
    <xf numFmtId="0" fontId="6"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0" borderId="1" xfId="0" applyFont="1" applyBorder="1" applyAlignment="1">
      <alignment horizontal="left" vertical="center" wrapText="1"/>
    </xf>
    <xf numFmtId="169" fontId="6" fillId="0" borderId="1" xfId="0" applyNumberFormat="1" applyFont="1" applyBorder="1" applyAlignment="1">
      <alignment horizontal="center" vertical="center"/>
    </xf>
    <xf numFmtId="0" fontId="6" fillId="0" borderId="0" xfId="0" applyFont="1" applyAlignment="1">
      <alignment horizontal="center" vertical="center"/>
    </xf>
    <xf numFmtId="169" fontId="9" fillId="5" borderId="1" xfId="1" applyFont="1" applyFill="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xf>
    <xf numFmtId="0" fontId="9" fillId="7" borderId="1" xfId="0" applyFont="1" applyFill="1" applyBorder="1" applyAlignment="1">
      <alignment horizontal="center" vertical="center" wrapText="1"/>
    </xf>
    <xf numFmtId="0" fontId="5" fillId="6" borderId="0" xfId="0" applyFont="1" applyFill="1"/>
    <xf numFmtId="169" fontId="6" fillId="0" borderId="1" xfId="5" applyFont="1" applyBorder="1" applyAlignment="1">
      <alignment horizontal="center" vertical="center" wrapText="1"/>
    </xf>
    <xf numFmtId="169" fontId="5" fillId="6" borderId="5" xfId="0" applyNumberFormat="1" applyFont="1" applyFill="1" applyBorder="1" applyAlignment="1">
      <alignment vertical="center" wrapText="1"/>
    </xf>
    <xf numFmtId="169" fontId="5" fillId="6" borderId="1" xfId="0" applyNumberFormat="1" applyFont="1" applyFill="1" applyBorder="1" applyAlignment="1">
      <alignment vertical="center" wrapText="1"/>
    </xf>
    <xf numFmtId="169" fontId="6" fillId="0" borderId="1" xfId="0" applyNumberFormat="1" applyFont="1" applyBorder="1"/>
    <xf numFmtId="169" fontId="6" fillId="0" borderId="1" xfId="1" applyFont="1" applyBorder="1"/>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vertical="center" wrapText="1"/>
    </xf>
    <xf numFmtId="170" fontId="6" fillId="0" borderId="0" xfId="0" applyNumberFormat="1" applyFont="1" applyAlignment="1">
      <alignment vertical="center" wrapText="1"/>
    </xf>
    <xf numFmtId="0" fontId="6" fillId="0" borderId="1" xfId="0" applyFont="1" applyBorder="1" applyAlignment="1">
      <alignment vertical="center" wrapText="1"/>
    </xf>
    <xf numFmtId="0" fontId="6" fillId="0" borderId="12" xfId="0" applyFont="1" applyBorder="1" applyAlignment="1">
      <alignment horizontal="center" vertical="center" wrapText="1"/>
    </xf>
    <xf numFmtId="169" fontId="6" fillId="0" borderId="0" xfId="0" applyNumberFormat="1" applyFont="1" applyAlignment="1">
      <alignment horizontal="center"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12" xfId="0" applyFont="1" applyBorder="1" applyAlignment="1">
      <alignment horizontal="center" vertical="center"/>
    </xf>
    <xf numFmtId="0" fontId="12" fillId="0" borderId="0" xfId="0" applyFont="1" applyAlignment="1">
      <alignment vertical="center"/>
    </xf>
    <xf numFmtId="0" fontId="5" fillId="6" borderId="10" xfId="0" applyFont="1" applyFill="1" applyBorder="1"/>
    <xf numFmtId="169" fontId="6" fillId="0" borderId="0" xfId="0" applyNumberFormat="1" applyFont="1"/>
    <xf numFmtId="0" fontId="5" fillId="6" borderId="1" xfId="0" applyFont="1" applyFill="1" applyBorder="1" applyAlignment="1">
      <alignment horizontal="center"/>
    </xf>
    <xf numFmtId="0" fontId="6" fillId="6" borderId="1" xfId="0" applyFont="1" applyFill="1" applyBorder="1" applyAlignment="1">
      <alignment horizontal="center"/>
    </xf>
    <xf numFmtId="0" fontId="6" fillId="9" borderId="1" xfId="0" applyFont="1" applyFill="1" applyBorder="1" applyAlignment="1">
      <alignment horizontal="center"/>
    </xf>
    <xf numFmtId="0" fontId="6" fillId="9" borderId="1" xfId="0" applyFont="1" applyFill="1" applyBorder="1"/>
    <xf numFmtId="0" fontId="6" fillId="6" borderId="1" xfId="0" applyFont="1" applyFill="1" applyBorder="1" applyAlignment="1">
      <alignment horizontal="center" wrapText="1"/>
    </xf>
    <xf numFmtId="0" fontId="6" fillId="6" borderId="1" xfId="0" applyFont="1" applyFill="1" applyBorder="1" applyAlignment="1">
      <alignment wrapText="1"/>
    </xf>
    <xf numFmtId="0" fontId="6" fillId="6" borderId="0" xfId="0" applyFont="1" applyFill="1"/>
    <xf numFmtId="169" fontId="6" fillId="6" borderId="1" xfId="0" applyNumberFormat="1" applyFont="1" applyFill="1" applyBorder="1" applyAlignment="1">
      <alignment horizontal="center"/>
    </xf>
    <xf numFmtId="169" fontId="6" fillId="6" borderId="1" xfId="1" applyFont="1" applyFill="1" applyBorder="1" applyAlignment="1">
      <alignment horizontal="center"/>
    </xf>
    <xf numFmtId="169" fontId="6" fillId="6" borderId="1" xfId="0" applyNumberFormat="1" applyFont="1" applyFill="1" applyBorder="1" applyAlignment="1">
      <alignment wrapText="1"/>
    </xf>
    <xf numFmtId="0" fontId="5" fillId="6" borderId="0" xfId="0" applyFont="1" applyFill="1" applyAlignment="1">
      <alignment horizontal="center"/>
    </xf>
    <xf numFmtId="0" fontId="6" fillId="6" borderId="0" xfId="0" applyFont="1" applyFill="1" applyAlignment="1">
      <alignment wrapText="1"/>
    </xf>
    <xf numFmtId="169" fontId="6" fillId="0" borderId="0" xfId="1" applyFont="1" applyBorder="1"/>
    <xf numFmtId="0" fontId="13" fillId="0" borderId="1" xfId="0" applyFont="1" applyBorder="1"/>
    <xf numFmtId="169" fontId="6" fillId="6" borderId="0" xfId="0" applyNumberFormat="1" applyFont="1" applyFill="1" applyAlignment="1">
      <alignment vertical="center" wrapText="1"/>
    </xf>
    <xf numFmtId="0" fontId="6" fillId="0" borderId="1" xfId="0" applyFont="1" applyBorder="1" applyAlignment="1">
      <alignment wrapText="1"/>
    </xf>
    <xf numFmtId="169" fontId="6" fillId="0" borderId="0" xfId="1" applyFont="1" applyBorder="1" applyAlignment="1"/>
    <xf numFmtId="0" fontId="13" fillId="0" borderId="0" xfId="0" applyFont="1"/>
    <xf numFmtId="169" fontId="6" fillId="0" borderId="0" xfId="1" applyFont="1"/>
    <xf numFmtId="169" fontId="6" fillId="0" borderId="1" xfId="1" applyFont="1" applyBorder="1" applyAlignment="1"/>
    <xf numFmtId="0" fontId="5" fillId="6" borderId="1" xfId="0" applyFont="1" applyFill="1" applyBorder="1" applyAlignment="1">
      <alignment horizontal="left"/>
    </xf>
    <xf numFmtId="0" fontId="6" fillId="6" borderId="1" xfId="0" applyFont="1" applyFill="1" applyBorder="1" applyAlignment="1">
      <alignment horizontal="left"/>
    </xf>
    <xf numFmtId="0" fontId="6" fillId="0" borderId="2" xfId="3" applyFont="1" applyFill="1" applyBorder="1" applyAlignment="1">
      <alignment vertical="center" wrapText="1"/>
    </xf>
    <xf numFmtId="0" fontId="6" fillId="0" borderId="1" xfId="3" applyFont="1" applyBorder="1" applyAlignment="1">
      <alignment vertical="center" wrapText="1"/>
    </xf>
    <xf numFmtId="168" fontId="6" fillId="0" borderId="1" xfId="0" applyNumberFormat="1" applyFont="1" applyBorder="1" applyAlignment="1">
      <alignment horizontal="center" vertical="center" wrapText="1"/>
    </xf>
    <xf numFmtId="0" fontId="6" fillId="0" borderId="1" xfId="3" applyFont="1" applyFill="1" applyBorder="1" applyAlignment="1">
      <alignment vertical="center" wrapText="1"/>
    </xf>
    <xf numFmtId="0" fontId="6" fillId="0" borderId="10" xfId="0" applyFont="1" applyBorder="1" applyAlignment="1">
      <alignment horizontal="center" vertical="center" wrapText="1"/>
    </xf>
    <xf numFmtId="0" fontId="5" fillId="6" borderId="0" xfId="0" applyFont="1" applyFill="1" applyAlignment="1">
      <alignment vertical="center" wrapText="1"/>
    </xf>
    <xf numFmtId="169" fontId="5" fillId="0" borderId="1" xfId="1" applyFont="1" applyBorder="1" applyAlignment="1">
      <alignment horizontal="center" vertical="center" wrapText="1"/>
    </xf>
    <xf numFmtId="169" fontId="5" fillId="6" borderId="1" xfId="1" applyFont="1" applyFill="1" applyBorder="1" applyAlignment="1">
      <alignment horizontal="center" vertical="center" wrapText="1"/>
    </xf>
    <xf numFmtId="0" fontId="14" fillId="0" borderId="0" xfId="0" applyFont="1" applyAlignment="1">
      <alignment horizontal="center" vertical="center" wrapText="1"/>
    </xf>
    <xf numFmtId="169" fontId="5" fillId="6" borderId="0" xfId="1" applyFont="1" applyFill="1" applyBorder="1" applyAlignment="1">
      <alignment horizontal="center" vertical="center" wrapText="1"/>
    </xf>
    <xf numFmtId="0" fontId="5" fillId="6" borderId="19" xfId="0" applyFont="1" applyFill="1" applyBorder="1" applyAlignment="1">
      <alignment vertical="center" wrapText="1"/>
    </xf>
    <xf numFmtId="169" fontId="6" fillId="0" borderId="1" xfId="1" applyFont="1" applyFill="1" applyBorder="1" applyAlignment="1">
      <alignment horizontal="center" vertical="center" wrapText="1"/>
    </xf>
    <xf numFmtId="0" fontId="9" fillId="7" borderId="2" xfId="0" applyFont="1" applyFill="1" applyBorder="1" applyAlignment="1">
      <alignment horizontal="center" vertical="center" wrapText="1"/>
    </xf>
    <xf numFmtId="0" fontId="11" fillId="0" borderId="1" xfId="0" applyFont="1" applyBorder="1" applyAlignment="1">
      <alignment horizontal="left" vertical="center" wrapText="1"/>
    </xf>
    <xf numFmtId="0" fontId="6" fillId="2" borderId="1" xfId="0" applyFont="1" applyFill="1" applyBorder="1"/>
    <xf numFmtId="0" fontId="5" fillId="6" borderId="0" xfId="0" applyFont="1" applyFill="1" applyAlignment="1">
      <alignment vertical="center"/>
    </xf>
    <xf numFmtId="169" fontId="6" fillId="0" borderId="1" xfId="0" applyNumberFormat="1" applyFont="1" applyBorder="1" applyAlignment="1">
      <alignment vertical="center"/>
    </xf>
    <xf numFmtId="169" fontId="6" fillId="0" borderId="1" xfId="0" applyNumberFormat="1" applyFont="1" applyBorder="1" applyAlignment="1">
      <alignment horizontal="center" vertical="center" wrapText="1"/>
    </xf>
    <xf numFmtId="0" fontId="5" fillId="6" borderId="0" xfId="0" applyFont="1" applyFill="1" applyBorder="1" applyAlignment="1"/>
    <xf numFmtId="169" fontId="5" fillId="0" borderId="1" xfId="1" applyFont="1" applyBorder="1"/>
    <xf numFmtId="169" fontId="6" fillId="0" borderId="1" xfId="1" applyFont="1" applyFill="1" applyBorder="1"/>
    <xf numFmtId="169" fontId="5" fillId="2" borderId="1" xfId="1" applyFont="1" applyFill="1" applyBorder="1"/>
    <xf numFmtId="169" fontId="5" fillId="0" borderId="0" xfId="1" applyFont="1"/>
    <xf numFmtId="0" fontId="6" fillId="10" borderId="1" xfId="0" applyFont="1" applyFill="1" applyBorder="1"/>
    <xf numFmtId="166" fontId="6" fillId="6" borderId="1" xfId="0" applyNumberFormat="1" applyFont="1" applyFill="1" applyBorder="1"/>
    <xf numFmtId="17" fontId="6" fillId="0" borderId="1" xfId="0" applyNumberFormat="1" applyFont="1" applyBorder="1"/>
    <xf numFmtId="3" fontId="6" fillId="0" borderId="1" xfId="0" applyNumberFormat="1" applyFont="1" applyBorder="1"/>
    <xf numFmtId="10" fontId="6" fillId="0" borderId="1" xfId="0" applyNumberFormat="1" applyFont="1" applyBorder="1"/>
    <xf numFmtId="169" fontId="5" fillId="0" borderId="1" xfId="0" applyNumberFormat="1" applyFont="1" applyBorder="1"/>
    <xf numFmtId="0" fontId="5" fillId="0" borderId="0" xfId="0" applyFont="1" applyFill="1" applyBorder="1" applyAlignment="1"/>
    <xf numFmtId="169" fontId="6" fillId="0" borderId="1" xfId="0" applyNumberFormat="1" applyFont="1" applyFill="1" applyBorder="1"/>
    <xf numFmtId="0" fontId="6" fillId="0" borderId="1" xfId="0" applyFont="1" applyFill="1" applyBorder="1"/>
    <xf numFmtId="176" fontId="6" fillId="0" borderId="1" xfId="8" applyNumberFormat="1" applyFont="1" applyFill="1" applyBorder="1"/>
    <xf numFmtId="177" fontId="6" fillId="0" borderId="1" xfId="0" applyNumberFormat="1" applyFont="1" applyFill="1" applyBorder="1"/>
    <xf numFmtId="177" fontId="5" fillId="0" borderId="1" xfId="0" applyNumberFormat="1" applyFont="1" applyBorder="1"/>
    <xf numFmtId="177" fontId="6" fillId="0" borderId="1" xfId="0" applyNumberFormat="1" applyFont="1" applyBorder="1"/>
    <xf numFmtId="169" fontId="6" fillId="0" borderId="1" xfId="0" applyNumberFormat="1" applyFont="1" applyBorder="1" applyAlignment="1">
      <alignment vertical="center" wrapText="1"/>
    </xf>
    <xf numFmtId="0" fontId="6" fillId="0" borderId="8" xfId="0" applyFont="1" applyBorder="1" applyAlignment="1">
      <alignment horizontal="center" vertical="center" wrapText="1"/>
    </xf>
    <xf numFmtId="169" fontId="6" fillId="0" borderId="1" xfId="1" applyFont="1" applyFill="1" applyBorder="1" applyAlignment="1">
      <alignment horizontal="center" vertical="center"/>
    </xf>
    <xf numFmtId="169" fontId="11" fillId="0" borderId="1" xfId="1" applyFont="1" applyFill="1" applyBorder="1" applyAlignment="1" applyProtection="1">
      <alignment vertical="center" wrapText="1"/>
    </xf>
    <xf numFmtId="169" fontId="6" fillId="2" borderId="1" xfId="1" applyFont="1" applyFill="1" applyBorder="1"/>
    <xf numFmtId="169" fontId="5" fillId="0" borderId="1" xfId="1" applyFont="1" applyBorder="1" applyAlignment="1">
      <alignment horizontal="center"/>
    </xf>
    <xf numFmtId="0" fontId="6" fillId="0" borderId="0" xfId="0" applyFont="1"/>
    <xf numFmtId="0" fontId="5" fillId="0" borderId="8" xfId="0" applyFont="1" applyBorder="1" applyAlignment="1"/>
    <xf numFmtId="0" fontId="6" fillId="0" borderId="0" xfId="0" applyFont="1" applyAlignment="1">
      <alignment horizontal="right"/>
    </xf>
    <xf numFmtId="0" fontId="6" fillId="0" borderId="8" xfId="0" applyFont="1" applyBorder="1" applyAlignment="1">
      <alignment horizontal="center"/>
    </xf>
    <xf numFmtId="0" fontId="6" fillId="0" borderId="1" xfId="0" applyFont="1" applyBorder="1" applyAlignment="1">
      <alignment horizontal="center" vertical="center" wrapText="1"/>
    </xf>
    <xf numFmtId="0" fontId="6" fillId="0" borderId="0" xfId="0" applyFont="1"/>
    <xf numFmtId="0" fontId="5" fillId="0" borderId="9" xfId="0" applyFont="1" applyBorder="1" applyAlignment="1">
      <alignment horizontal="center"/>
    </xf>
    <xf numFmtId="0" fontId="6" fillId="0" borderId="8" xfId="0" applyFont="1" applyBorder="1" applyAlignment="1">
      <alignment horizontal="center"/>
    </xf>
    <xf numFmtId="0" fontId="6" fillId="0" borderId="1" xfId="0" applyFont="1" applyBorder="1" applyAlignment="1">
      <alignment horizontal="center" wrapText="1"/>
    </xf>
    <xf numFmtId="0" fontId="6" fillId="0" borderId="0" xfId="0" applyFont="1"/>
    <xf numFmtId="0" fontId="16" fillId="0" borderId="0" xfId="0" applyFont="1"/>
    <xf numFmtId="0" fontId="16" fillId="0" borderId="0" xfId="0" applyFont="1" applyAlignment="1">
      <alignment horizontal="center"/>
    </xf>
    <xf numFmtId="0" fontId="16" fillId="0" borderId="1" xfId="0" applyFont="1" applyBorder="1"/>
    <xf numFmtId="0" fontId="15" fillId="2" borderId="1" xfId="0" applyFont="1" applyFill="1" applyBorder="1" applyAlignment="1">
      <alignment horizontal="center" wrapText="1"/>
    </xf>
    <xf numFmtId="0" fontId="15" fillId="2" borderId="1" xfId="0" applyFont="1" applyFill="1" applyBorder="1" applyAlignment="1">
      <alignment horizontal="center"/>
    </xf>
    <xf numFmtId="166" fontId="16" fillId="0" borderId="1" xfId="7" applyFont="1" applyBorder="1"/>
    <xf numFmtId="166" fontId="15" fillId="0" borderId="1" xfId="0" applyNumberFormat="1" applyFont="1" applyBorder="1"/>
    <xf numFmtId="166" fontId="15" fillId="0" borderId="1" xfId="7" applyFont="1" applyBorder="1"/>
    <xf numFmtId="166" fontId="16" fillId="0" borderId="1" xfId="0" applyNumberFormat="1" applyFont="1" applyBorder="1"/>
    <xf numFmtId="166" fontId="15" fillId="6" borderId="1" xfId="7" applyFont="1" applyFill="1" applyBorder="1"/>
    <xf numFmtId="166" fontId="16" fillId="0" borderId="0" xfId="7" applyFont="1"/>
    <xf numFmtId="166" fontId="16" fillId="0" borderId="0" xfId="0" applyNumberFormat="1" applyFont="1"/>
    <xf numFmtId="0" fontId="19" fillId="11" borderId="1" xfId="0" applyFont="1" applyFill="1" applyBorder="1" applyAlignment="1">
      <alignment horizont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21" fillId="0" borderId="8" xfId="3" applyFont="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5" fillId="2" borderId="1" xfId="0" applyFont="1" applyFill="1" applyBorder="1" applyAlignment="1">
      <alignment horizontal="center" vertical="center" wrapText="1"/>
    </xf>
    <xf numFmtId="166" fontId="16" fillId="0" borderId="1" xfId="7" applyFont="1" applyBorder="1" applyAlignment="1">
      <alignment horizontal="right"/>
    </xf>
    <xf numFmtId="0" fontId="23" fillId="11" borderId="1" xfId="0" applyFont="1" applyFill="1" applyBorder="1" applyAlignment="1">
      <alignment horizontal="center" vertical="center"/>
    </xf>
    <xf numFmtId="0" fontId="24" fillId="11"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4" borderId="1" xfId="0" applyFont="1" applyFill="1" applyBorder="1"/>
    <xf numFmtId="166" fontId="16" fillId="4" borderId="1" xfId="7" applyFont="1" applyFill="1" applyBorder="1"/>
    <xf numFmtId="0" fontId="15" fillId="12"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11"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xf>
    <xf numFmtId="169" fontId="22" fillId="0" borderId="1" xfId="1" applyFont="1" applyBorder="1"/>
    <xf numFmtId="169" fontId="22" fillId="0" borderId="1" xfId="1" applyFont="1" applyFill="1" applyBorder="1"/>
    <xf numFmtId="0" fontId="26" fillId="0" borderId="1" xfId="0" applyFont="1" applyBorder="1" applyAlignment="1">
      <alignment vertical="center"/>
    </xf>
    <xf numFmtId="169" fontId="4" fillId="0" borderId="1" xfId="0" applyNumberFormat="1" applyFont="1" applyBorder="1"/>
    <xf numFmtId="169" fontId="22" fillId="4" borderId="1" xfId="0" applyNumberFormat="1" applyFont="1" applyFill="1" applyBorder="1" applyAlignment="1">
      <alignment horizontal="center" vertical="center" wrapText="1"/>
    </xf>
    <xf numFmtId="169" fontId="22" fillId="4" borderId="1" xfId="0" applyNumberFormat="1" applyFont="1" applyFill="1" applyBorder="1"/>
    <xf numFmtId="0" fontId="22" fillId="0" borderId="1" xfId="0" applyFont="1" applyBorder="1" applyAlignment="1">
      <alignment vertical="center" wrapText="1"/>
    </xf>
    <xf numFmtId="0" fontId="22" fillId="0" borderId="1" xfId="0" applyFont="1" applyBorder="1" applyAlignment="1">
      <alignment wrapText="1"/>
    </xf>
    <xf numFmtId="0" fontId="22" fillId="0" borderId="1" xfId="0" applyFont="1" applyBorder="1"/>
    <xf numFmtId="168" fontId="22" fillId="0" borderId="1" xfId="0" applyNumberFormat="1" applyFont="1" applyBorder="1" applyAlignment="1">
      <alignment horizontal="center"/>
    </xf>
    <xf numFmtId="0" fontId="26" fillId="0" borderId="1" xfId="0" applyFont="1" applyBorder="1" applyAlignment="1">
      <alignment vertical="center" wrapText="1"/>
    </xf>
    <xf numFmtId="0" fontId="22" fillId="0" borderId="1" xfId="0" applyFont="1" applyBorder="1" applyAlignment="1">
      <alignment horizontal="left" wrapText="1"/>
    </xf>
    <xf numFmtId="0" fontId="5" fillId="13" borderId="1" xfId="0" applyFont="1" applyFill="1" applyBorder="1" applyAlignment="1">
      <alignment horizontal="center" vertical="center" wrapText="1"/>
    </xf>
    <xf numFmtId="169" fontId="5" fillId="13" borderId="1"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169" fontId="5" fillId="0" borderId="2" xfId="1" applyFont="1" applyBorder="1" applyAlignment="1">
      <alignment horizontal="center"/>
    </xf>
    <xf numFmtId="169" fontId="5" fillId="0" borderId="3" xfId="1"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1" xfId="0" applyFont="1" applyBorder="1" applyAlignment="1">
      <alignment horizontal="center" vertical="center" wrapText="1"/>
    </xf>
    <xf numFmtId="0" fontId="19" fillId="11" borderId="1" xfId="0" applyFont="1" applyFill="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23" fillId="11" borderId="1" xfId="0" applyFont="1" applyFill="1" applyBorder="1" applyAlignment="1">
      <alignment horizontal="center" vertical="center"/>
    </xf>
    <xf numFmtId="166" fontId="16" fillId="4" borderId="2" xfId="7" applyFont="1" applyFill="1" applyBorder="1" applyAlignment="1">
      <alignment horizontal="right"/>
    </xf>
    <xf numFmtId="166" fontId="16" fillId="4" borderId="3" xfId="7" applyFont="1" applyFill="1" applyBorder="1" applyAlignment="1">
      <alignment horizontal="right"/>
    </xf>
    <xf numFmtId="0" fontId="23" fillId="11" borderId="1" xfId="0" applyFont="1" applyFill="1" applyBorder="1" applyAlignment="1">
      <alignment horizontal="center"/>
    </xf>
    <xf numFmtId="0" fontId="15" fillId="2" borderId="1" xfId="0" applyFont="1" applyFill="1" applyBorder="1" applyAlignment="1">
      <alignment horizontal="center"/>
    </xf>
    <xf numFmtId="0" fontId="23" fillId="11" borderId="8" xfId="0" applyFont="1" applyFill="1" applyBorder="1" applyAlignment="1">
      <alignment horizontal="center"/>
    </xf>
    <xf numFmtId="0" fontId="23" fillId="11" borderId="9" xfId="0" applyFont="1" applyFill="1" applyBorder="1" applyAlignment="1">
      <alignment horizontal="center"/>
    </xf>
    <xf numFmtId="0" fontId="23" fillId="11" borderId="5" xfId="0" applyFont="1" applyFill="1" applyBorder="1" applyAlignment="1">
      <alignment horizontal="center"/>
    </xf>
    <xf numFmtId="0" fontId="15" fillId="12" borderId="8" xfId="0" applyFont="1" applyFill="1" applyBorder="1" applyAlignment="1">
      <alignment horizontal="center"/>
    </xf>
    <xf numFmtId="0" fontId="15" fillId="12" borderId="9" xfId="0" applyFont="1" applyFill="1" applyBorder="1" applyAlignment="1">
      <alignment horizontal="center"/>
    </xf>
    <xf numFmtId="0" fontId="15" fillId="12" borderId="5" xfId="0" applyFont="1" applyFill="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5" xfId="0" applyFont="1" applyBorder="1" applyAlignment="1">
      <alignment horizontal="center"/>
    </xf>
    <xf numFmtId="0" fontId="15" fillId="12" borderId="1" xfId="0" applyFont="1" applyFill="1" applyBorder="1" applyAlignment="1">
      <alignment horizontal="center" vertical="center"/>
    </xf>
    <xf numFmtId="0" fontId="16" fillId="4" borderId="2" xfId="0" applyFont="1" applyFill="1" applyBorder="1" applyAlignment="1">
      <alignment horizontal="right"/>
    </xf>
    <xf numFmtId="0" fontId="16" fillId="4" borderId="3" xfId="0" applyFont="1" applyFill="1" applyBorder="1" applyAlignment="1">
      <alignment horizontal="right"/>
    </xf>
    <xf numFmtId="166" fontId="16" fillId="4" borderId="2" xfId="0" applyNumberFormat="1" applyFont="1" applyFill="1" applyBorder="1" applyAlignment="1">
      <alignment horizontal="right"/>
    </xf>
    <xf numFmtId="0" fontId="5" fillId="0" borderId="0" xfId="0" applyFont="1" applyAlignment="1">
      <alignment horizontal="left" vertical="top" wrapText="1"/>
    </xf>
    <xf numFmtId="0" fontId="5" fillId="0" borderId="1" xfId="0" applyFont="1" applyBorder="1" applyAlignment="1">
      <alignment horizontal="center" vertical="center" wrapText="1"/>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29" fillId="11" borderId="1" xfId="0" applyFont="1" applyFill="1" applyBorder="1" applyAlignment="1">
      <alignment horizontal="center"/>
    </xf>
    <xf numFmtId="0" fontId="5" fillId="8" borderId="1" xfId="0" applyFont="1" applyFill="1" applyBorder="1" applyAlignment="1">
      <alignment horizontal="center" vertical="center"/>
    </xf>
    <xf numFmtId="169" fontId="6" fillId="6" borderId="8" xfId="0" applyNumberFormat="1" applyFont="1" applyFill="1" applyBorder="1" applyAlignment="1">
      <alignment horizontal="center" vertical="center" wrapText="1"/>
    </xf>
    <xf numFmtId="169" fontId="6" fillId="6" borderId="5"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0" borderId="6"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6" borderId="1" xfId="0" applyFont="1" applyFill="1" applyBorder="1" applyAlignment="1">
      <alignment horizontal="center"/>
    </xf>
    <xf numFmtId="0" fontId="5" fillId="0" borderId="5" xfId="0" applyFont="1" applyBorder="1" applyAlignment="1">
      <alignment horizontal="center"/>
    </xf>
    <xf numFmtId="0" fontId="6" fillId="0" borderId="1" xfId="0" applyFont="1" applyBorder="1" applyAlignment="1">
      <alignment horizontal="center" wrapText="1"/>
    </xf>
    <xf numFmtId="0" fontId="5" fillId="8" borderId="5" xfId="0" applyFont="1" applyFill="1" applyBorder="1" applyAlignment="1">
      <alignment horizontal="center" vertical="center"/>
    </xf>
    <xf numFmtId="169" fontId="6" fillId="0" borderId="8" xfId="1" applyFont="1" applyBorder="1" applyAlignment="1">
      <alignment horizontal="center" vertical="center" wrapText="1"/>
    </xf>
    <xf numFmtId="169" fontId="6" fillId="0" borderId="5" xfId="1" applyFont="1" applyBorder="1" applyAlignment="1">
      <alignment horizontal="center" vertical="center" wrapText="1"/>
    </xf>
    <xf numFmtId="169" fontId="6" fillId="6" borderId="8" xfId="1" applyFont="1" applyFill="1" applyBorder="1" applyAlignment="1">
      <alignment horizontal="center" vertical="center"/>
    </xf>
    <xf numFmtId="169" fontId="6" fillId="6" borderId="5" xfId="1" applyFont="1" applyFill="1" applyBorder="1" applyAlignment="1">
      <alignment horizontal="center" vertical="center"/>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5" fillId="4" borderId="8" xfId="0" applyFont="1" applyFill="1" applyBorder="1" applyAlignment="1">
      <alignment horizontal="center"/>
    </xf>
    <xf numFmtId="0" fontId="5" fillId="4" borderId="5" xfId="0" applyFont="1" applyFill="1" applyBorder="1" applyAlignment="1">
      <alignment horizontal="center"/>
    </xf>
    <xf numFmtId="0" fontId="5" fillId="6" borderId="9" xfId="0" applyFont="1" applyFill="1" applyBorder="1" applyAlignment="1">
      <alignment horizontal="center" vertic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5" xfId="0" applyFont="1" applyBorder="1" applyAlignment="1">
      <alignment horizontal="center" wrapText="1"/>
    </xf>
    <xf numFmtId="0" fontId="6" fillId="0" borderId="1" xfId="0" applyFont="1" applyBorder="1" applyAlignment="1">
      <alignment horizontal="center" vertical="top"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19" fillId="11" borderId="1" xfId="0" applyFont="1" applyFill="1" applyBorder="1" applyAlignment="1">
      <alignment horizontal="center" vertical="center"/>
    </xf>
    <xf numFmtId="0" fontId="10" fillId="13" borderId="1"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5" fillId="13" borderId="1" xfId="0" applyFont="1" applyFill="1" applyBorder="1" applyAlignment="1">
      <alignment horizontal="center"/>
    </xf>
    <xf numFmtId="0" fontId="30" fillId="11" borderId="1" xfId="0" applyFont="1" applyFill="1" applyBorder="1" applyAlignment="1">
      <alignment horizontal="center"/>
    </xf>
    <xf numFmtId="0" fontId="5" fillId="13" borderId="1" xfId="0" applyFont="1" applyFill="1" applyBorder="1" applyAlignment="1">
      <alignment horizontal="center" vertical="top" wrapText="1"/>
    </xf>
    <xf numFmtId="0" fontId="5" fillId="13" borderId="1" xfId="0" applyFont="1" applyFill="1" applyBorder="1" applyAlignment="1">
      <alignment horizontal="center"/>
    </xf>
    <xf numFmtId="0" fontId="19" fillId="11" borderId="8" xfId="0" applyFont="1" applyFill="1" applyBorder="1" applyAlignment="1">
      <alignment horizontal="center"/>
    </xf>
    <xf numFmtId="0" fontId="19" fillId="11" borderId="9" xfId="0" applyFont="1" applyFill="1" applyBorder="1" applyAlignment="1">
      <alignment horizontal="center"/>
    </xf>
    <xf numFmtId="0" fontId="19" fillId="11" borderId="5" xfId="0" applyFont="1" applyFill="1" applyBorder="1" applyAlignment="1">
      <alignment horizontal="center"/>
    </xf>
    <xf numFmtId="0" fontId="19" fillId="11" borderId="0" xfId="0" applyFont="1" applyFill="1" applyAlignment="1">
      <alignment horizontal="center"/>
    </xf>
    <xf numFmtId="169" fontId="6" fillId="4" borderId="1" xfId="1" applyFont="1" applyFill="1" applyBorder="1"/>
    <xf numFmtId="169" fontId="6" fillId="4" borderId="5" xfId="0" applyNumberFormat="1" applyFont="1" applyFill="1" applyBorder="1" applyAlignment="1">
      <alignment vertical="center" wrapText="1"/>
    </xf>
    <xf numFmtId="169" fontId="6" fillId="4" borderId="1" xfId="0" applyNumberFormat="1" applyFont="1" applyFill="1" applyBorder="1" applyAlignment="1">
      <alignment vertical="center" wrapText="1"/>
    </xf>
    <xf numFmtId="169" fontId="6" fillId="4" borderId="5" xfId="1" applyFont="1" applyFill="1" applyBorder="1" applyAlignment="1"/>
    <xf numFmtId="169" fontId="6" fillId="4" borderId="1" xfId="1" applyFont="1" applyFill="1" applyBorder="1" applyAlignment="1"/>
    <xf numFmtId="0" fontId="19" fillId="11" borderId="1" xfId="0" applyFont="1" applyFill="1" applyBorder="1" applyAlignment="1">
      <alignment horizontal="center" vertical="center" wrapText="1"/>
    </xf>
    <xf numFmtId="0" fontId="5" fillId="13" borderId="1" xfId="0" applyFont="1" applyFill="1" applyBorder="1" applyAlignment="1">
      <alignment horizontal="center" wrapText="1"/>
    </xf>
    <xf numFmtId="0" fontId="5" fillId="14" borderId="1" xfId="0" applyFont="1" applyFill="1" applyBorder="1" applyAlignment="1">
      <alignment horizontal="center"/>
    </xf>
    <xf numFmtId="0" fontId="31" fillId="0" borderId="20" xfId="0" applyFont="1" applyBorder="1" applyAlignment="1">
      <alignment horizontal="center"/>
    </xf>
    <xf numFmtId="0" fontId="31" fillId="0" borderId="21" xfId="0" applyFont="1" applyBorder="1" applyAlignment="1">
      <alignment horizontal="center"/>
    </xf>
    <xf numFmtId="0" fontId="31" fillId="0" borderId="14" xfId="0" applyFont="1" applyBorder="1" applyAlignment="1">
      <alignment horizontal="center"/>
    </xf>
    <xf numFmtId="0" fontId="31" fillId="0" borderId="1" xfId="0" applyFont="1" applyBorder="1" applyAlignment="1">
      <alignment horizontal="center"/>
    </xf>
    <xf numFmtId="0" fontId="31" fillId="0" borderId="16" xfId="0" applyFont="1" applyBorder="1" applyAlignment="1">
      <alignment horizontal="center"/>
    </xf>
    <xf numFmtId="0" fontId="31" fillId="0" borderId="17" xfId="0" applyFont="1" applyBorder="1" applyAlignment="1">
      <alignment horizontal="center"/>
    </xf>
    <xf numFmtId="0" fontId="32" fillId="0" borderId="21"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5" fillId="13" borderId="8" xfId="0" applyFont="1" applyFill="1" applyBorder="1" applyAlignment="1">
      <alignment horizontal="center"/>
    </xf>
    <xf numFmtId="0" fontId="5" fillId="13" borderId="9" xfId="0" applyFont="1" applyFill="1" applyBorder="1" applyAlignment="1">
      <alignment horizontal="center"/>
    </xf>
    <xf numFmtId="0" fontId="5" fillId="13" borderId="9" xfId="0" applyFont="1" applyFill="1" applyBorder="1" applyAlignment="1">
      <alignment horizontal="center"/>
    </xf>
    <xf numFmtId="0" fontId="35" fillId="0" borderId="8" xfId="3" applyFont="1" applyBorder="1" applyAlignment="1">
      <alignment horizontal="left" vertical="center"/>
    </xf>
    <xf numFmtId="0" fontId="30" fillId="11" borderId="11" xfId="0" applyFont="1" applyFill="1" applyBorder="1" applyAlignment="1">
      <alignment horizontal="center"/>
    </xf>
    <xf numFmtId="0" fontId="30" fillId="11" borderId="7" xfId="0" applyFont="1" applyFill="1" applyBorder="1" applyAlignment="1">
      <alignment horizontal="center"/>
    </xf>
    <xf numFmtId="169" fontId="19" fillId="11" borderId="1" xfId="1" applyFont="1" applyFill="1" applyBorder="1" applyAlignment="1">
      <alignment horizontal="center" vertical="center" wrapText="1"/>
    </xf>
    <xf numFmtId="0" fontId="19" fillId="11" borderId="8" xfId="0" applyFont="1" applyFill="1" applyBorder="1" applyAlignment="1">
      <alignment horizontal="center" vertical="center"/>
    </xf>
    <xf numFmtId="0" fontId="19" fillId="11" borderId="9" xfId="0" applyFont="1" applyFill="1" applyBorder="1" applyAlignment="1">
      <alignment horizontal="center" vertical="center"/>
    </xf>
    <xf numFmtId="0" fontId="19" fillId="11" borderId="5" xfId="0" applyFont="1" applyFill="1" applyBorder="1" applyAlignment="1">
      <alignment horizontal="center" vertical="center"/>
    </xf>
    <xf numFmtId="0" fontId="5" fillId="13" borderId="5" xfId="0" applyFont="1" applyFill="1" applyBorder="1" applyAlignment="1">
      <alignment horizontal="center"/>
    </xf>
    <xf numFmtId="0" fontId="8" fillId="0" borderId="1" xfId="0" applyFont="1" applyBorder="1" applyAlignment="1">
      <alignment wrapText="1"/>
    </xf>
    <xf numFmtId="169" fontId="6" fillId="4" borderId="1" xfId="0" applyNumberFormat="1" applyFont="1" applyFill="1" applyBorder="1" applyAlignment="1"/>
    <xf numFmtId="169" fontId="6" fillId="0" borderId="1" xfId="0" applyNumberFormat="1" applyFont="1" applyBorder="1" applyAlignment="1"/>
    <xf numFmtId="0" fontId="36" fillId="11" borderId="1" xfId="0" applyFont="1" applyFill="1" applyBorder="1" applyAlignment="1">
      <alignment horizontal="center"/>
    </xf>
    <xf numFmtId="0" fontId="5" fillId="13" borderId="1" xfId="0" applyFont="1" applyFill="1" applyBorder="1" applyAlignment="1">
      <alignment horizontal="center" vertical="center"/>
    </xf>
    <xf numFmtId="0" fontId="5" fillId="13" borderId="1" xfId="0" applyFont="1" applyFill="1" applyBorder="1" applyAlignment="1">
      <alignment vertical="center"/>
    </xf>
    <xf numFmtId="0" fontId="36" fillId="11" borderId="6" xfId="0" applyFont="1" applyFill="1" applyBorder="1" applyAlignment="1">
      <alignment horizontal="center"/>
    </xf>
    <xf numFmtId="0" fontId="36" fillId="11" borderId="11" xfId="0" applyFont="1" applyFill="1" applyBorder="1" applyAlignment="1">
      <alignment horizontal="center"/>
    </xf>
    <xf numFmtId="0" fontId="36" fillId="11" borderId="8" xfId="0" applyFont="1" applyFill="1" applyBorder="1" applyAlignment="1">
      <alignment horizontal="center"/>
    </xf>
    <xf numFmtId="0" fontId="36" fillId="11" borderId="9" xfId="0" applyFont="1" applyFill="1" applyBorder="1" applyAlignment="1">
      <alignment horizontal="center"/>
    </xf>
    <xf numFmtId="0" fontId="36" fillId="11" borderId="5" xfId="0" applyFont="1" applyFill="1" applyBorder="1" applyAlignment="1">
      <alignment horizontal="center"/>
    </xf>
    <xf numFmtId="0" fontId="36" fillId="11" borderId="0" xfId="0" applyFont="1" applyFill="1" applyBorder="1" applyAlignment="1">
      <alignment horizontal="center"/>
    </xf>
    <xf numFmtId="0" fontId="36" fillId="11" borderId="22" xfId="0" applyFont="1" applyFill="1" applyBorder="1" applyAlignment="1">
      <alignment horizontal="center"/>
    </xf>
    <xf numFmtId="0" fontId="37" fillId="0" borderId="8" xfId="3" applyFont="1" applyBorder="1" applyAlignment="1">
      <alignment horizontal="left" vertical="center"/>
    </xf>
    <xf numFmtId="0" fontId="5" fillId="12" borderId="8" xfId="0" applyFont="1" applyFill="1" applyBorder="1" applyAlignment="1">
      <alignment horizontal="center"/>
    </xf>
    <xf numFmtId="0" fontId="5" fillId="12" borderId="9" xfId="0" applyFont="1" applyFill="1" applyBorder="1" applyAlignment="1">
      <alignment horizontal="center"/>
    </xf>
    <xf numFmtId="0" fontId="6" fillId="12" borderId="9" xfId="0" applyFont="1" applyFill="1" applyBorder="1" applyAlignment="1">
      <alignment horizontal="center"/>
    </xf>
    <xf numFmtId="0" fontId="5" fillId="12" borderId="1" xfId="0" applyFont="1" applyFill="1" applyBorder="1" applyAlignment="1">
      <alignment horizontal="center"/>
    </xf>
    <xf numFmtId="0" fontId="5" fillId="12" borderId="1" xfId="0" applyFont="1" applyFill="1" applyBorder="1" applyAlignment="1">
      <alignment horizontal="center"/>
    </xf>
    <xf numFmtId="0" fontId="5" fillId="12" borderId="9" xfId="0" applyFont="1" applyFill="1" applyBorder="1" applyAlignment="1">
      <alignment horizontal="center"/>
    </xf>
    <xf numFmtId="0" fontId="5" fillId="13" borderId="1" xfId="0" applyFont="1" applyFill="1" applyBorder="1" applyAlignment="1">
      <alignment horizontal="center" wrapText="1"/>
    </xf>
    <xf numFmtId="0" fontId="6" fillId="14" borderId="0" xfId="0" applyFont="1" applyFill="1"/>
    <xf numFmtId="0" fontId="15" fillId="0" borderId="1" xfId="0" applyFont="1" applyFill="1" applyBorder="1" applyAlignment="1">
      <alignment horizontal="center"/>
    </xf>
    <xf numFmtId="0" fontId="17" fillId="0" borderId="1" xfId="0" applyFont="1" applyFill="1" applyBorder="1" applyAlignment="1">
      <alignment horizontal="center"/>
    </xf>
    <xf numFmtId="0" fontId="16" fillId="0" borderId="1" xfId="0" applyFont="1" applyFill="1" applyBorder="1" applyAlignment="1">
      <alignment horizontal="center"/>
    </xf>
    <xf numFmtId="0" fontId="17" fillId="0" borderId="1" xfId="0" applyFont="1" applyFill="1" applyBorder="1" applyAlignment="1">
      <alignment horizontal="center" wrapText="1"/>
    </xf>
    <xf numFmtId="0" fontId="16" fillId="0" borderId="1" xfId="0" applyFont="1" applyFill="1" applyBorder="1" applyAlignment="1">
      <alignment horizontal="center" wrapText="1"/>
    </xf>
    <xf numFmtId="0" fontId="31" fillId="0" borderId="0" xfId="0" applyFont="1" applyBorder="1" applyAlignment="1">
      <alignment horizontal="center"/>
    </xf>
    <xf numFmtId="0" fontId="32" fillId="0" borderId="0" xfId="0" applyFont="1" applyBorder="1" applyAlignment="1">
      <alignment horizontal="center" vertical="center" wrapText="1"/>
    </xf>
    <xf numFmtId="0" fontId="31" fillId="0" borderId="0" xfId="0" applyFont="1" applyBorder="1" applyAlignment="1">
      <alignment horizontal="center" vertical="center"/>
    </xf>
    <xf numFmtId="0" fontId="38" fillId="0" borderId="1" xfId="0" applyFont="1" applyBorder="1" applyAlignment="1">
      <alignment horizontal="left" vertical="center" wrapText="1"/>
    </xf>
    <xf numFmtId="0" fontId="6" fillId="11" borderId="0" xfId="0" applyFont="1" applyFill="1"/>
    <xf numFmtId="0" fontId="31" fillId="11" borderId="0" xfId="0" applyFont="1" applyFill="1" applyBorder="1" applyAlignment="1">
      <alignment horizontal="center"/>
    </xf>
    <xf numFmtId="0" fontId="39" fillId="0" borderId="1" xfId="0" applyFont="1" applyBorder="1" applyAlignment="1">
      <alignment horizontal="left" vertical="center" wrapText="1"/>
    </xf>
    <xf numFmtId="0" fontId="25" fillId="0" borderId="1" xfId="0" applyFont="1" applyBorder="1" applyAlignment="1">
      <alignment horizontal="center" vertical="center" wrapText="1"/>
    </xf>
    <xf numFmtId="169" fontId="25" fillId="0" borderId="1" xfId="1" applyFont="1" applyFill="1" applyBorder="1" applyAlignment="1" applyProtection="1">
      <alignment vertical="center" wrapText="1"/>
    </xf>
    <xf numFmtId="184" fontId="6" fillId="0" borderId="1" xfId="0" applyNumberFormat="1" applyFont="1" applyBorder="1"/>
    <xf numFmtId="184" fontId="6" fillId="0" borderId="5" xfId="0" applyNumberFormat="1" applyFont="1" applyBorder="1" applyAlignment="1"/>
    <xf numFmtId="0" fontId="29" fillId="11"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169" fontId="6" fillId="13" borderId="1" xfId="1" applyFont="1" applyFill="1" applyBorder="1" applyAlignment="1">
      <alignment horizontal="center" vertical="center" wrapText="1"/>
    </xf>
    <xf numFmtId="0" fontId="19" fillId="11"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169" fontId="4" fillId="13" borderId="1" xfId="1" applyFont="1" applyFill="1" applyBorder="1" applyAlignment="1">
      <alignment horizontal="center" vertical="center" wrapText="1"/>
    </xf>
    <xf numFmtId="166" fontId="6" fillId="6" borderId="1" xfId="7" applyNumberFormat="1" applyFont="1" applyFill="1" applyBorder="1" applyAlignment="1">
      <alignment vertical="center" wrapText="1"/>
    </xf>
    <xf numFmtId="0" fontId="5" fillId="14" borderId="8"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14" borderId="5" xfId="0" applyFont="1" applyFill="1" applyBorder="1" applyAlignment="1">
      <alignment horizontal="center" vertical="center" wrapText="1"/>
    </xf>
    <xf numFmtId="184" fontId="5" fillId="14" borderId="1" xfId="7" applyNumberFormat="1" applyFont="1" applyFill="1" applyBorder="1" applyAlignment="1">
      <alignment vertical="center" wrapText="1"/>
    </xf>
    <xf numFmtId="177" fontId="19" fillId="11" borderId="1" xfId="0" applyNumberFormat="1" applyFont="1" applyFill="1" applyBorder="1"/>
    <xf numFmtId="0" fontId="19" fillId="11" borderId="1" xfId="0" applyFont="1" applyFill="1" applyBorder="1"/>
    <xf numFmtId="0" fontId="40" fillId="0" borderId="1" xfId="0" applyFont="1" applyBorder="1" applyAlignment="1">
      <alignment horizontal="center" vertical="center" wrapText="1"/>
    </xf>
    <xf numFmtId="0" fontId="23" fillId="11" borderId="1" xfId="0" applyFont="1" applyFill="1" applyBorder="1" applyAlignment="1">
      <alignment horizontal="center" vertical="center" wrapText="1"/>
    </xf>
    <xf numFmtId="169" fontId="6" fillId="4" borderId="1" xfId="1" applyFont="1" applyFill="1" applyBorder="1" applyAlignment="1">
      <alignment horizontal="center" vertical="center" wrapText="1"/>
    </xf>
    <xf numFmtId="169" fontId="6" fillId="4" borderId="2" xfId="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cellXfs>
  <cellStyles count="9">
    <cellStyle name="Comma [0]" xfId="7" builtinId="6"/>
    <cellStyle name="Currency [0]" xfId="1" builtinId="7"/>
    <cellStyle name="Excel Built-in Normal" xfId="2" xr:uid="{00000000-0005-0000-0000-000000000000}"/>
    <cellStyle name="Hyperlink" xfId="3" builtinId="8"/>
    <cellStyle name="Millares [0] 2" xfId="6" xr:uid="{00000000-0005-0000-0000-000004000000}"/>
    <cellStyle name="Moneda [0] 2" xfId="5" xr:uid="{00000000-0005-0000-0000-000006000000}"/>
    <cellStyle name="Normal" xfId="0" builtinId="0"/>
    <cellStyle name="Normal 3" xfId="4" xr:uid="{00000000-0005-0000-0000-000008000000}"/>
    <cellStyle name="Percent" xfId="8" builtinId="5"/>
  </cellStyles>
  <dxfs count="0"/>
  <tableStyles count="0" defaultTableStyle="TableStyleMedium2" defaultPivotStyle="PivotStyleLight16"/>
  <colors>
    <mruColors>
      <color rgb="FF1062C2"/>
      <color rgb="FFF03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75"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337662</xdr:colOff>
      <xdr:row>1</xdr:row>
      <xdr:rowOff>55621</xdr:rowOff>
    </xdr:from>
    <xdr:to>
      <xdr:col>2</xdr:col>
      <xdr:colOff>850918</xdr:colOff>
      <xdr:row>7</xdr:row>
      <xdr:rowOff>111310</xdr:rowOff>
    </xdr:to>
    <xdr:pic>
      <xdr:nvPicPr>
        <xdr:cNvPr id="2" name="image2.png">
          <a:extLst>
            <a:ext uri="{FF2B5EF4-FFF2-40B4-BE49-F238E27FC236}">
              <a16:creationId xmlns:a16="http://schemas.microsoft.com/office/drawing/2014/main" id="{34C42CCE-1673-1541-9724-45328EEF313A}"/>
            </a:ext>
          </a:extLst>
        </xdr:cNvPr>
        <xdr:cNvPicPr/>
      </xdr:nvPicPr>
      <xdr:blipFill>
        <a:blip xmlns:r="http://schemas.openxmlformats.org/officeDocument/2006/relationships" r:embed="rId1"/>
        <a:srcRect/>
        <a:stretch>
          <a:fillRect/>
        </a:stretch>
      </xdr:blipFill>
      <xdr:spPr>
        <a:xfrm>
          <a:off x="337662" y="203942"/>
          <a:ext cx="2033548" cy="1029047"/>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9</xdr:row>
      <xdr:rowOff>685800</xdr:rowOff>
    </xdr:from>
    <xdr:to>
      <xdr:col>7</xdr:col>
      <xdr:colOff>284099</xdr:colOff>
      <xdr:row>36</xdr:row>
      <xdr:rowOff>0</xdr:rowOff>
    </xdr:to>
    <xdr:pic>
      <xdr:nvPicPr>
        <xdr:cNvPr id="2" name="Imagen 1">
          <a:extLst>
            <a:ext uri="{FF2B5EF4-FFF2-40B4-BE49-F238E27FC236}">
              <a16:creationId xmlns:a16="http://schemas.microsoft.com/office/drawing/2014/main" id="{96D8F160-EA6F-43B6-96BF-7092C8CCF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533650"/>
          <a:ext cx="6719480"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9</xdr:row>
      <xdr:rowOff>142874</xdr:rowOff>
    </xdr:from>
    <xdr:to>
      <xdr:col>8</xdr:col>
      <xdr:colOff>484672</xdr:colOff>
      <xdr:row>36</xdr:row>
      <xdr:rowOff>1988</xdr:rowOff>
    </xdr:to>
    <xdr:pic>
      <xdr:nvPicPr>
        <xdr:cNvPr id="3" name="Imagen 2">
          <a:extLst>
            <a:ext uri="{FF2B5EF4-FFF2-40B4-BE49-F238E27FC236}">
              <a16:creationId xmlns:a16="http://schemas.microsoft.com/office/drawing/2014/main" id="{F531D724-50B8-4D39-A50E-D2245FC5C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054474"/>
          <a:ext cx="8587846" cy="418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9</xdr:row>
      <xdr:rowOff>685800</xdr:rowOff>
    </xdr:from>
    <xdr:to>
      <xdr:col>7</xdr:col>
      <xdr:colOff>284099</xdr:colOff>
      <xdr:row>36</xdr:row>
      <xdr:rowOff>0</xdr:rowOff>
    </xdr:to>
    <xdr:pic>
      <xdr:nvPicPr>
        <xdr:cNvPr id="2" name="Imagen 1">
          <a:extLst>
            <a:ext uri="{FF2B5EF4-FFF2-40B4-BE49-F238E27FC236}">
              <a16:creationId xmlns:a16="http://schemas.microsoft.com/office/drawing/2014/main" id="{245847F1-A949-A643-83CB-F11732A13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302000"/>
          <a:ext cx="7504049" cy="364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9</xdr:row>
      <xdr:rowOff>142874</xdr:rowOff>
    </xdr:from>
    <xdr:to>
      <xdr:col>8</xdr:col>
      <xdr:colOff>484672</xdr:colOff>
      <xdr:row>36</xdr:row>
      <xdr:rowOff>1988</xdr:rowOff>
    </xdr:to>
    <xdr:pic>
      <xdr:nvPicPr>
        <xdr:cNvPr id="3" name="Imagen 2">
          <a:extLst>
            <a:ext uri="{FF2B5EF4-FFF2-40B4-BE49-F238E27FC236}">
              <a16:creationId xmlns:a16="http://schemas.microsoft.com/office/drawing/2014/main" id="{B0FD7D67-A67F-8842-985C-45F8DABB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759074"/>
          <a:ext cx="8590447" cy="4189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19</xdr:row>
      <xdr:rowOff>135529</xdr:rowOff>
    </xdr:from>
    <xdr:to>
      <xdr:col>5</xdr:col>
      <xdr:colOff>38101</xdr:colOff>
      <xdr:row>36</xdr:row>
      <xdr:rowOff>44779</xdr:rowOff>
    </xdr:to>
    <xdr:pic>
      <xdr:nvPicPr>
        <xdr:cNvPr id="3" name="Imagen 2">
          <a:extLst>
            <a:ext uri="{FF2B5EF4-FFF2-40B4-BE49-F238E27FC236}">
              <a16:creationId xmlns:a16="http://schemas.microsoft.com/office/drawing/2014/main" id="{14254475-304C-4ECE-A792-53F04BC3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5647329"/>
          <a:ext cx="6108700" cy="228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P PACIFICO (PT) 3293" id="{5D2F37E7-2503-4528-A27C-AA2CD4C9114B}" userId="RAP PACIFICO (PT) 3293"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0-11-13T11:17:29.00" personId="{5D2F37E7-2503-4528-A27C-AA2CD4C9114B}" id="{D7599905-33E9-4813-8A2C-5587BA9E6246}">
    <text>Todo esto se indexa también?</text>
  </threadedComment>
  <threadedComment ref="G13" dT="2020-11-13T11:28:58.43" personId="{5D2F37E7-2503-4528-A27C-AA2CD4C9114B}" id="{9ABF1B7A-14D5-487D-8319-EA99B69CE5A7}">
    <text>OJO: Ver las notas de 1.2.2.1 Gerente. Recuerdo un poco que incluir esto en el salario tiene unas condiciones, viajar más de cierto número de días en el año. Tener esto en cuenta para que no haya duplicidad del gasto con el numeral mencionado.</text>
  </threadedComment>
  <threadedComment ref="A23" dT="2020-11-13T11:15:42.79" personId="{5D2F37E7-2503-4528-A27C-AA2CD4C9114B}" id="{F0434030-E8A8-4AF7-8877-81C2ADCEA7A9}">
    <text>Tanto en mis notas como en las de la doctora Martha la seguridad social aparece como "gastos personales" o "transferencias corrientes cuando la entidad lo asume directamente". Entonces lo dejé en las dos para que la doctora Martha y tu decidan en cual de ellas va y eliminar el que consideren pertinente. Dependiendo de eso tocaría acomodar entonces los dos cuadros de gastos generales el de clas. Global y el de 1. Financiera.
 También tengo la inquiedud de donde van los intereses de cesantías. Para que lo determinen.</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11-13T11:36:06.43" personId="{5D2F37E7-2503-4528-A27C-AA2CD4C9114B}" id="{A105600F-5AC3-4465-8E9A-3A23557E994F}">
    <text>Para este y los siguientes verificar las notas escritas en la hoja: 1.Financiera.
Adicionalmente no olvidar en esta y en las siguientes desagregar el detalle del gastos como se ha hecho en los rubros anteriores.</text>
  </threadedComment>
</ThreadedComments>
</file>

<file path=xl/threadedComments/threadedComment4.xml><?xml version="1.0" encoding="utf-8"?>
<ThreadedComments xmlns="http://schemas.microsoft.com/office/spreadsheetml/2018/threadedcomments" xmlns:x="http://schemas.openxmlformats.org/spreadsheetml/2006/main">
  <threadedComment ref="C3" dT="2020-11-13T11:37:46.35" personId="{5D2F37E7-2503-4528-A27C-AA2CD4C9114B}" id="{231C5F62-79C4-48BA-9FA6-3FB8B03437E3}">
    <text>Verificar lo dicho en 1. Financiera, sobre donde van los intereses se cesantías?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2.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showGridLines="0" tabSelected="1" zoomScale="125" zoomScaleNormal="100" workbookViewId="0">
      <selection activeCell="G45" sqref="G45"/>
    </sheetView>
  </sheetViews>
  <sheetFormatPr baseColWidth="10" defaultColWidth="11.5" defaultRowHeight="11" x14ac:dyDescent="0.15"/>
  <cols>
    <col min="1" max="1" width="8.33203125" style="6" customWidth="1"/>
    <col min="2" max="2" width="11.5" style="37" customWidth="1"/>
    <col min="3" max="3" width="12.33203125" style="17" customWidth="1"/>
    <col min="4" max="4" width="4.6640625" style="17" customWidth="1"/>
    <col min="5" max="5" width="32.1640625" style="117" customWidth="1"/>
    <col min="6" max="6" width="18.83203125" style="121" customWidth="1"/>
    <col min="7" max="7" width="18.83203125" style="6" customWidth="1"/>
    <col min="8" max="8" width="13.5" style="66" customWidth="1"/>
    <col min="9" max="9" width="19.83203125" style="6" customWidth="1"/>
    <col min="10" max="10" width="16" style="6" customWidth="1"/>
    <col min="11" max="16384" width="11.5" style="6"/>
  </cols>
  <sheetData>
    <row r="1" spans="1:10" s="117" customFormat="1" ht="12" thickBot="1" x14ac:dyDescent="0.2">
      <c r="B1" s="37"/>
      <c r="C1" s="17"/>
      <c r="D1" s="17"/>
      <c r="F1" s="121"/>
      <c r="H1" s="66"/>
    </row>
    <row r="2" spans="1:10" s="117" customFormat="1" ht="11" customHeight="1" x14ac:dyDescent="0.15">
      <c r="A2" s="254"/>
      <c r="B2" s="255"/>
      <c r="C2" s="255"/>
      <c r="D2" s="255"/>
      <c r="E2" s="260" t="s">
        <v>708</v>
      </c>
      <c r="F2" s="260"/>
      <c r="G2" s="260"/>
      <c r="H2" s="264" t="s">
        <v>711</v>
      </c>
      <c r="I2" s="264"/>
      <c r="J2" s="265"/>
    </row>
    <row r="3" spans="1:10" s="121" customFormat="1" ht="17" customHeight="1" x14ac:dyDescent="0.15">
      <c r="A3" s="256"/>
      <c r="B3" s="257"/>
      <c r="C3" s="257"/>
      <c r="D3" s="257"/>
      <c r="E3" s="261"/>
      <c r="F3" s="261"/>
      <c r="G3" s="261"/>
      <c r="H3" s="266"/>
      <c r="I3" s="266"/>
      <c r="J3" s="267"/>
    </row>
    <row r="4" spans="1:10" s="121" customFormat="1" ht="12" customHeight="1" x14ac:dyDescent="0.15">
      <c r="A4" s="256"/>
      <c r="B4" s="257"/>
      <c r="C4" s="257"/>
      <c r="D4" s="257"/>
      <c r="E4" s="261"/>
      <c r="F4" s="261"/>
      <c r="G4" s="261"/>
      <c r="H4" s="268" t="s">
        <v>709</v>
      </c>
      <c r="I4" s="268"/>
      <c r="J4" s="269"/>
    </row>
    <row r="5" spans="1:10" s="121" customFormat="1" ht="11" customHeight="1" x14ac:dyDescent="0.15">
      <c r="A5" s="256"/>
      <c r="B5" s="257"/>
      <c r="C5" s="257"/>
      <c r="D5" s="257"/>
      <c r="E5" s="261"/>
      <c r="F5" s="261"/>
      <c r="G5" s="261"/>
      <c r="H5" s="268"/>
      <c r="I5" s="268"/>
      <c r="J5" s="269"/>
    </row>
    <row r="6" spans="1:10" s="121" customFormat="1" ht="11" customHeight="1" x14ac:dyDescent="0.15">
      <c r="A6" s="256"/>
      <c r="B6" s="257"/>
      <c r="C6" s="257"/>
      <c r="D6" s="257"/>
      <c r="E6" s="262" t="s">
        <v>712</v>
      </c>
      <c r="F6" s="262"/>
      <c r="G6" s="262"/>
      <c r="H6" s="266" t="s">
        <v>764</v>
      </c>
      <c r="I6" s="268"/>
      <c r="J6" s="269"/>
    </row>
    <row r="7" spans="1:10" s="121" customFormat="1" ht="15" customHeight="1" x14ac:dyDescent="0.15">
      <c r="A7" s="256"/>
      <c r="B7" s="257"/>
      <c r="C7" s="257"/>
      <c r="D7" s="257"/>
      <c r="E7" s="262"/>
      <c r="F7" s="262"/>
      <c r="G7" s="262"/>
      <c r="H7" s="268"/>
      <c r="I7" s="268"/>
      <c r="J7" s="269"/>
    </row>
    <row r="8" spans="1:10" s="121" customFormat="1" ht="11" customHeight="1" x14ac:dyDescent="0.15">
      <c r="A8" s="256"/>
      <c r="B8" s="257"/>
      <c r="C8" s="257"/>
      <c r="D8" s="257"/>
      <c r="E8" s="262"/>
      <c r="F8" s="262"/>
      <c r="G8" s="262"/>
      <c r="H8" s="268" t="s">
        <v>710</v>
      </c>
      <c r="I8" s="268"/>
      <c r="J8" s="269"/>
    </row>
    <row r="9" spans="1:10" s="117" customFormat="1" ht="12" customHeight="1" thickBot="1" x14ac:dyDescent="0.2">
      <c r="A9" s="258"/>
      <c r="B9" s="259"/>
      <c r="C9" s="259"/>
      <c r="D9" s="259"/>
      <c r="E9" s="263"/>
      <c r="F9" s="263"/>
      <c r="G9" s="263"/>
      <c r="H9" s="270"/>
      <c r="I9" s="270"/>
      <c r="J9" s="271"/>
    </row>
    <row r="10" spans="1:10" s="121" customFormat="1" ht="12" customHeight="1" x14ac:dyDescent="0.15">
      <c r="A10" s="310"/>
      <c r="B10" s="310"/>
      <c r="C10" s="310"/>
      <c r="D10" s="310"/>
      <c r="E10" s="311"/>
      <c r="F10" s="311"/>
      <c r="G10" s="311"/>
      <c r="H10" s="312"/>
      <c r="I10" s="312"/>
      <c r="J10" s="312"/>
    </row>
    <row r="11" spans="1:10" s="121" customFormat="1" ht="14" x14ac:dyDescent="0.15">
      <c r="A11" s="314"/>
      <c r="B11" s="313" t="s">
        <v>742</v>
      </c>
      <c r="C11" s="313"/>
      <c r="D11" s="313"/>
      <c r="E11" s="335"/>
      <c r="F11" s="335"/>
      <c r="G11" s="335"/>
      <c r="H11" s="312"/>
      <c r="I11" s="312"/>
      <c r="J11" s="312"/>
    </row>
    <row r="12" spans="1:10" s="121" customFormat="1" ht="26" customHeight="1" x14ac:dyDescent="0.15">
      <c r="A12" s="315"/>
      <c r="B12" s="313" t="s">
        <v>743</v>
      </c>
      <c r="C12" s="313"/>
      <c r="D12" s="313"/>
      <c r="E12" s="336">
        <v>2022</v>
      </c>
      <c r="F12" s="336"/>
      <c r="G12" s="336"/>
      <c r="H12" s="312"/>
      <c r="I12" s="312"/>
      <c r="J12" s="312"/>
    </row>
    <row r="13" spans="1:10" s="121" customFormat="1" ht="26" customHeight="1" x14ac:dyDescent="0.15">
      <c r="A13" s="315"/>
      <c r="B13" s="313" t="s">
        <v>744</v>
      </c>
      <c r="C13" s="313"/>
      <c r="D13" s="313"/>
      <c r="E13" s="262"/>
      <c r="F13" s="262"/>
      <c r="G13" s="262"/>
      <c r="H13" s="312"/>
      <c r="I13" s="312"/>
      <c r="J13" s="312"/>
    </row>
    <row r="14" spans="1:10" s="121" customFormat="1" ht="12" customHeight="1" x14ac:dyDescent="0.15">
      <c r="A14" s="315"/>
      <c r="B14" s="313" t="s">
        <v>751</v>
      </c>
      <c r="C14" s="313"/>
      <c r="D14" s="313"/>
      <c r="E14" s="316" t="s">
        <v>753</v>
      </c>
      <c r="F14" s="316"/>
      <c r="G14" s="316"/>
      <c r="H14" s="312"/>
      <c r="I14" s="312"/>
      <c r="J14" s="312"/>
    </row>
    <row r="15" spans="1:10" s="121" customFormat="1" ht="12" customHeight="1" x14ac:dyDescent="0.15">
      <c r="A15" s="315"/>
      <c r="B15" s="313" t="s">
        <v>758</v>
      </c>
      <c r="C15" s="313"/>
      <c r="D15" s="313"/>
      <c r="E15" s="316" t="s">
        <v>759</v>
      </c>
      <c r="F15" s="316"/>
      <c r="G15" s="316"/>
      <c r="H15" s="312"/>
      <c r="I15" s="312"/>
      <c r="J15" s="312"/>
    </row>
    <row r="16" spans="1:10" s="121" customFormat="1" ht="12" customHeight="1" x14ac:dyDescent="0.15">
      <c r="A16" s="315"/>
      <c r="B16" s="313" t="s">
        <v>752</v>
      </c>
      <c r="C16" s="313"/>
      <c r="D16" s="313"/>
      <c r="E16" s="316" t="s">
        <v>754</v>
      </c>
      <c r="F16" s="316"/>
      <c r="G16" s="316"/>
      <c r="H16" s="312"/>
      <c r="I16" s="312"/>
      <c r="J16" s="312"/>
    </row>
    <row r="17" spans="1:10" s="121" customFormat="1" ht="12" customHeight="1" x14ac:dyDescent="0.15">
      <c r="A17" s="310"/>
      <c r="B17" s="310"/>
      <c r="C17" s="310"/>
      <c r="D17" s="310"/>
      <c r="E17" s="311"/>
      <c r="F17" s="311"/>
      <c r="G17" s="311"/>
      <c r="H17" s="312"/>
      <c r="I17" s="312"/>
      <c r="J17" s="312"/>
    </row>
    <row r="18" spans="1:10" x14ac:dyDescent="0.15">
      <c r="A18" s="174" t="s">
        <v>7</v>
      </c>
      <c r="B18" s="174"/>
      <c r="C18" s="174"/>
      <c r="D18" s="174"/>
      <c r="E18" s="174"/>
      <c r="F18" s="174"/>
      <c r="G18" s="174"/>
      <c r="H18" s="174"/>
      <c r="I18" s="174"/>
      <c r="J18" s="174"/>
    </row>
    <row r="19" spans="1:10" x14ac:dyDescent="0.15">
      <c r="A19" s="175" t="s">
        <v>663</v>
      </c>
      <c r="B19" s="175"/>
      <c r="C19" s="175"/>
      <c r="D19" s="175"/>
      <c r="E19" s="175"/>
      <c r="F19" s="175"/>
      <c r="G19" s="175"/>
      <c r="H19" s="175"/>
      <c r="I19" s="175"/>
      <c r="J19" s="175"/>
    </row>
    <row r="20" spans="1:10" x14ac:dyDescent="0.15">
      <c r="A20" s="238" t="s">
        <v>8</v>
      </c>
      <c r="B20" s="238"/>
      <c r="C20" s="238"/>
      <c r="D20" s="238"/>
      <c r="E20" s="238"/>
      <c r="F20" s="238"/>
      <c r="G20" s="238"/>
      <c r="H20" s="238" t="s">
        <v>45</v>
      </c>
      <c r="I20" s="238"/>
      <c r="J20" s="238"/>
    </row>
    <row r="21" spans="1:10" s="7" customFormat="1" x14ac:dyDescent="0.15">
      <c r="A21" s="26"/>
      <c r="B21" s="177"/>
      <c r="C21" s="178"/>
      <c r="D21" s="178"/>
      <c r="E21" s="178"/>
      <c r="F21" s="118"/>
      <c r="G21" s="26" t="s">
        <v>38</v>
      </c>
      <c r="H21" s="111" t="s">
        <v>40</v>
      </c>
      <c r="I21" s="26" t="s">
        <v>41</v>
      </c>
      <c r="J21" s="26" t="s">
        <v>43</v>
      </c>
    </row>
    <row r="22" spans="1:10" x14ac:dyDescent="0.15">
      <c r="A22" s="26" t="s">
        <v>10</v>
      </c>
      <c r="B22" s="177" t="s">
        <v>35</v>
      </c>
      <c r="C22" s="178"/>
      <c r="D22" s="178"/>
      <c r="E22" s="178"/>
      <c r="F22" s="118"/>
      <c r="G22" s="26" t="s">
        <v>36</v>
      </c>
      <c r="H22" s="169" t="s">
        <v>39</v>
      </c>
      <c r="I22" s="171" t="s">
        <v>42</v>
      </c>
      <c r="J22" s="171" t="s">
        <v>44</v>
      </c>
    </row>
    <row r="23" spans="1:10" x14ac:dyDescent="0.15">
      <c r="A23" s="26" t="s">
        <v>9</v>
      </c>
      <c r="B23" s="177" t="s">
        <v>34</v>
      </c>
      <c r="C23" s="178"/>
      <c r="D23" s="178"/>
      <c r="E23" s="178"/>
      <c r="F23" s="118"/>
      <c r="G23" s="26" t="s">
        <v>37</v>
      </c>
      <c r="H23" s="170"/>
      <c r="I23" s="172"/>
      <c r="J23" s="172"/>
    </row>
    <row r="24" spans="1:10" x14ac:dyDescent="0.15">
      <c r="A24" s="11"/>
      <c r="B24" s="272" t="s">
        <v>5</v>
      </c>
      <c r="C24" s="273"/>
      <c r="D24" s="273"/>
      <c r="E24" s="273"/>
      <c r="F24" s="274"/>
      <c r="G24" s="11"/>
      <c r="H24" s="91"/>
      <c r="I24" s="11"/>
      <c r="J24" s="11"/>
    </row>
    <row r="25" spans="1:10" ht="15" customHeight="1" x14ac:dyDescent="0.15">
      <c r="A25" s="9"/>
      <c r="B25" s="173" t="s">
        <v>664</v>
      </c>
      <c r="C25" s="166" t="s">
        <v>667</v>
      </c>
      <c r="D25" s="116" t="s">
        <v>668</v>
      </c>
      <c r="E25" s="275" t="s">
        <v>12</v>
      </c>
      <c r="F25" s="296" t="s">
        <v>713</v>
      </c>
      <c r="G25" s="319"/>
      <c r="H25" s="33"/>
      <c r="I25" s="9"/>
      <c r="J25" s="9"/>
    </row>
    <row r="26" spans="1:10" ht="11" customHeight="1" x14ac:dyDescent="0.15">
      <c r="A26" s="9"/>
      <c r="B26" s="173"/>
      <c r="C26" s="167"/>
      <c r="D26" s="116" t="s">
        <v>669</v>
      </c>
      <c r="E26" s="275" t="s">
        <v>13</v>
      </c>
      <c r="F26" s="296" t="s">
        <v>706</v>
      </c>
      <c r="G26" s="319">
        <f>'1.1.2'!G7</f>
        <v>12000</v>
      </c>
      <c r="H26" s="33"/>
      <c r="I26" s="9"/>
      <c r="J26" s="9"/>
    </row>
    <row r="27" spans="1:10" ht="12" x14ac:dyDescent="0.15">
      <c r="A27" s="9"/>
      <c r="B27" s="173"/>
      <c r="C27" s="168"/>
      <c r="D27" s="116" t="s">
        <v>670</v>
      </c>
      <c r="E27" s="275" t="s">
        <v>14</v>
      </c>
      <c r="F27" s="296" t="s">
        <v>714</v>
      </c>
      <c r="G27" s="319"/>
      <c r="H27" s="33"/>
      <c r="I27" s="9"/>
      <c r="J27" s="9"/>
    </row>
    <row r="28" spans="1:10" ht="12" x14ac:dyDescent="0.15">
      <c r="A28" s="9"/>
      <c r="B28" s="166" t="s">
        <v>665</v>
      </c>
      <c r="C28" s="173" t="s">
        <v>671</v>
      </c>
      <c r="D28" s="116" t="s">
        <v>672</v>
      </c>
      <c r="E28" s="275" t="s">
        <v>15</v>
      </c>
      <c r="F28" s="296" t="s">
        <v>706</v>
      </c>
      <c r="G28" s="319">
        <f>'2.1.1.'!F77</f>
        <v>0</v>
      </c>
      <c r="H28" s="33"/>
      <c r="I28" s="9"/>
      <c r="J28" s="9"/>
    </row>
    <row r="29" spans="1:10" ht="12" x14ac:dyDescent="0.15">
      <c r="A29" s="9"/>
      <c r="B29" s="167"/>
      <c r="C29" s="173"/>
      <c r="D29" s="116" t="s">
        <v>673</v>
      </c>
      <c r="E29" s="137" t="s">
        <v>16</v>
      </c>
      <c r="F29" s="296" t="s">
        <v>707</v>
      </c>
      <c r="G29" s="319">
        <f>'2.1.2.'!E14</f>
        <v>0</v>
      </c>
      <c r="H29" s="33"/>
      <c r="I29" s="9"/>
      <c r="J29" s="9"/>
    </row>
    <row r="30" spans="1:10" ht="12" x14ac:dyDescent="0.15">
      <c r="A30" s="9"/>
      <c r="B30" s="167"/>
      <c r="C30" s="173"/>
      <c r="D30" s="116" t="s">
        <v>674</v>
      </c>
      <c r="E30" s="275" t="s">
        <v>17</v>
      </c>
      <c r="F30" s="296" t="s">
        <v>707</v>
      </c>
      <c r="G30" s="319">
        <f>'2.1.3.'!F6</f>
        <v>103115.69066666668</v>
      </c>
      <c r="H30" s="33"/>
      <c r="I30" s="9"/>
      <c r="J30" s="9"/>
    </row>
    <row r="31" spans="1:10" ht="12" x14ac:dyDescent="0.15">
      <c r="A31" s="9"/>
      <c r="B31" s="167"/>
      <c r="C31" s="173"/>
      <c r="D31" s="116" t="s">
        <v>675</v>
      </c>
      <c r="E31" s="137" t="s">
        <v>18</v>
      </c>
      <c r="F31" s="296" t="s">
        <v>707</v>
      </c>
      <c r="G31" s="319">
        <f>'2.1.4.'!E9</f>
        <v>0</v>
      </c>
      <c r="H31" s="33"/>
      <c r="I31" s="9"/>
      <c r="J31" s="9"/>
    </row>
    <row r="32" spans="1:10" ht="12" x14ac:dyDescent="0.15">
      <c r="A32" s="9"/>
      <c r="B32" s="167"/>
      <c r="C32" s="166" t="s">
        <v>676</v>
      </c>
      <c r="D32" s="116" t="s">
        <v>677</v>
      </c>
      <c r="E32" s="275" t="s">
        <v>19</v>
      </c>
      <c r="F32" s="296" t="s">
        <v>707</v>
      </c>
      <c r="G32" s="319">
        <f>'2.2.1.'!E7</f>
        <v>4970487.4356825389</v>
      </c>
      <c r="H32" s="33"/>
      <c r="I32" s="9"/>
      <c r="J32" s="9"/>
    </row>
    <row r="33" spans="1:10" ht="12" x14ac:dyDescent="0.15">
      <c r="A33" s="9"/>
      <c r="B33" s="167"/>
      <c r="C33" s="167"/>
      <c r="D33" s="116" t="s">
        <v>678</v>
      </c>
      <c r="E33" s="275" t="s">
        <v>20</v>
      </c>
      <c r="F33" s="296" t="s">
        <v>707</v>
      </c>
      <c r="G33" s="319">
        <f>'2.2.2.'!E16</f>
        <v>0</v>
      </c>
      <c r="H33" s="33"/>
      <c r="I33" s="9"/>
      <c r="J33" s="9"/>
    </row>
    <row r="34" spans="1:10" ht="12" x14ac:dyDescent="0.15">
      <c r="A34" s="9"/>
      <c r="B34" s="167"/>
      <c r="C34" s="167"/>
      <c r="D34" s="116" t="s">
        <v>679</v>
      </c>
      <c r="E34" s="275" t="s">
        <v>21</v>
      </c>
      <c r="F34" s="296" t="s">
        <v>714</v>
      </c>
      <c r="G34" s="319">
        <f>'2.2.3'!F6</f>
        <v>9524686.8479999993</v>
      </c>
      <c r="H34" s="33"/>
      <c r="I34" s="9"/>
      <c r="J34" s="9"/>
    </row>
    <row r="35" spans="1:10" ht="12" x14ac:dyDescent="0.15">
      <c r="A35" s="9"/>
      <c r="B35" s="167"/>
      <c r="C35" s="167"/>
      <c r="D35" s="116" t="s">
        <v>680</v>
      </c>
      <c r="E35" s="136" t="s">
        <v>22</v>
      </c>
      <c r="F35" s="296" t="s">
        <v>761</v>
      </c>
      <c r="G35" s="319"/>
      <c r="H35" s="33"/>
      <c r="I35" s="9"/>
      <c r="J35" s="9"/>
    </row>
    <row r="36" spans="1:10" ht="12" x14ac:dyDescent="0.15">
      <c r="A36" s="9"/>
      <c r="B36" s="167"/>
      <c r="C36" s="167"/>
      <c r="D36" s="116" t="s">
        <v>681</v>
      </c>
      <c r="E36" s="137" t="s">
        <v>23</v>
      </c>
      <c r="F36" s="296" t="s">
        <v>706</v>
      </c>
      <c r="G36" s="319">
        <f>'2.2.5'!F15</f>
        <v>396322.81599999999</v>
      </c>
      <c r="H36" s="33"/>
      <c r="I36" s="9"/>
      <c r="J36" s="9"/>
    </row>
    <row r="37" spans="1:10" ht="12" x14ac:dyDescent="0.15">
      <c r="A37" s="9"/>
      <c r="B37" s="167"/>
      <c r="C37" s="167"/>
      <c r="D37" s="116" t="s">
        <v>682</v>
      </c>
      <c r="E37" s="275" t="s">
        <v>90</v>
      </c>
      <c r="F37" s="296" t="s">
        <v>714</v>
      </c>
      <c r="G37" s="319">
        <f>'2.2.6.'!F6</f>
        <v>0</v>
      </c>
      <c r="H37" s="33"/>
      <c r="I37" s="9"/>
      <c r="J37" s="9"/>
    </row>
    <row r="38" spans="1:10" ht="12" x14ac:dyDescent="0.15">
      <c r="A38" s="9"/>
      <c r="B38" s="167"/>
      <c r="C38" s="167"/>
      <c r="D38" s="116" t="s">
        <v>683</v>
      </c>
      <c r="E38" s="137" t="s">
        <v>24</v>
      </c>
      <c r="F38" s="296" t="s">
        <v>714</v>
      </c>
      <c r="G38" s="319">
        <f>'2.2.7'!F9</f>
        <v>10060431.359999999</v>
      </c>
      <c r="H38" s="33"/>
      <c r="I38" s="9"/>
      <c r="J38" s="9"/>
    </row>
    <row r="39" spans="1:10" ht="12" x14ac:dyDescent="0.15">
      <c r="A39" s="9"/>
      <c r="B39" s="167"/>
      <c r="C39" s="168"/>
      <c r="D39" s="116" t="s">
        <v>684</v>
      </c>
      <c r="E39" s="275" t="s">
        <v>26</v>
      </c>
      <c r="F39" s="296" t="s">
        <v>707</v>
      </c>
      <c r="G39" s="319">
        <f>'2.2.8.'!E5</f>
        <v>0</v>
      </c>
      <c r="H39" s="33"/>
      <c r="I39" s="9"/>
      <c r="J39" s="9"/>
    </row>
    <row r="40" spans="1:10" ht="12" x14ac:dyDescent="0.15">
      <c r="A40" s="9"/>
      <c r="B40" s="167"/>
      <c r="C40" s="166" t="s">
        <v>685</v>
      </c>
      <c r="D40" s="116" t="s">
        <v>686</v>
      </c>
      <c r="E40" s="135" t="s">
        <v>27</v>
      </c>
      <c r="F40" s="296" t="s">
        <v>731</v>
      </c>
      <c r="G40" s="319"/>
      <c r="H40" s="33"/>
      <c r="I40" s="9"/>
      <c r="J40" s="9"/>
    </row>
    <row r="41" spans="1:10" ht="12" x14ac:dyDescent="0.15">
      <c r="A41" s="9"/>
      <c r="B41" s="167"/>
      <c r="C41" s="167"/>
      <c r="D41" s="116" t="s">
        <v>687</v>
      </c>
      <c r="E41" s="275" t="s">
        <v>25</v>
      </c>
      <c r="F41" s="296" t="s">
        <v>731</v>
      </c>
      <c r="G41" s="319">
        <f>'2.3.2.'!E5</f>
        <v>167116.79999999999</v>
      </c>
      <c r="H41" s="33"/>
      <c r="I41" s="9"/>
      <c r="J41" s="9"/>
    </row>
    <row r="42" spans="1:10" ht="24" x14ac:dyDescent="0.15">
      <c r="A42" s="9"/>
      <c r="B42" s="167"/>
      <c r="C42" s="167"/>
      <c r="D42" s="116" t="s">
        <v>688</v>
      </c>
      <c r="E42" s="135" t="s">
        <v>33</v>
      </c>
      <c r="F42" s="296" t="s">
        <v>714</v>
      </c>
      <c r="G42" s="319"/>
      <c r="H42" s="33"/>
      <c r="I42" s="9"/>
      <c r="J42" s="9"/>
    </row>
    <row r="43" spans="1:10" ht="12" x14ac:dyDescent="0.15">
      <c r="A43" s="9"/>
      <c r="B43" s="168"/>
      <c r="C43" s="168"/>
      <c r="D43" s="116" t="s">
        <v>689</v>
      </c>
      <c r="E43" s="275" t="s">
        <v>28</v>
      </c>
      <c r="F43" s="296" t="s">
        <v>714</v>
      </c>
      <c r="G43" s="319">
        <f>'2.3.4.'!F5</f>
        <v>1091733.568</v>
      </c>
      <c r="H43" s="33"/>
      <c r="I43" s="9"/>
      <c r="J43" s="9"/>
    </row>
    <row r="44" spans="1:10" x14ac:dyDescent="0.15">
      <c r="A44" s="9"/>
      <c r="B44" s="297" t="s">
        <v>46</v>
      </c>
      <c r="C44" s="298"/>
      <c r="D44" s="298"/>
      <c r="E44" s="298"/>
      <c r="F44" s="299"/>
      <c r="G44" s="319"/>
      <c r="H44" s="33"/>
      <c r="I44" s="9"/>
      <c r="J44" s="9"/>
    </row>
    <row r="45" spans="1:10" ht="11" customHeight="1" x14ac:dyDescent="0.15">
      <c r="A45" s="9"/>
      <c r="B45" s="166" t="s">
        <v>666</v>
      </c>
      <c r="C45" s="166" t="s">
        <v>690</v>
      </c>
      <c r="D45" s="116" t="s">
        <v>691</v>
      </c>
      <c r="E45" s="275" t="s">
        <v>29</v>
      </c>
      <c r="F45" s="296" t="s">
        <v>714</v>
      </c>
      <c r="G45" s="319"/>
      <c r="H45" s="33"/>
      <c r="I45" s="9"/>
      <c r="J45" s="9"/>
    </row>
    <row r="46" spans="1:10" ht="12" x14ac:dyDescent="0.15">
      <c r="A46" s="9"/>
      <c r="B46" s="167"/>
      <c r="C46" s="167"/>
      <c r="D46" s="116" t="s">
        <v>692</v>
      </c>
      <c r="E46" s="275" t="s">
        <v>30</v>
      </c>
      <c r="F46" s="296" t="s">
        <v>714</v>
      </c>
      <c r="G46" s="319"/>
      <c r="H46" s="33"/>
      <c r="I46" s="9"/>
      <c r="J46" s="9"/>
    </row>
    <row r="47" spans="1:10" ht="12" x14ac:dyDescent="0.15">
      <c r="A47" s="9"/>
      <c r="B47" s="167"/>
      <c r="C47" s="167"/>
      <c r="D47" s="116" t="s">
        <v>693</v>
      </c>
      <c r="E47" s="275" t="s">
        <v>31</v>
      </c>
      <c r="F47" s="296" t="s">
        <v>731</v>
      </c>
      <c r="G47" s="319"/>
      <c r="H47" s="33"/>
      <c r="I47" s="9"/>
      <c r="J47" s="9"/>
    </row>
    <row r="48" spans="1:10" ht="12" x14ac:dyDescent="0.15">
      <c r="A48" s="9"/>
      <c r="B48" s="167"/>
      <c r="C48" s="167"/>
      <c r="D48" s="116" t="s">
        <v>694</v>
      </c>
      <c r="E48" s="275" t="s">
        <v>32</v>
      </c>
      <c r="F48" s="296" t="s">
        <v>731</v>
      </c>
      <c r="G48" s="319"/>
      <c r="H48" s="33"/>
      <c r="I48" s="9"/>
      <c r="J48" s="9"/>
    </row>
    <row r="49" spans="1:10" ht="12" x14ac:dyDescent="0.15">
      <c r="A49" s="9"/>
      <c r="B49" s="168"/>
      <c r="C49" s="168"/>
      <c r="D49" s="116" t="s">
        <v>695</v>
      </c>
      <c r="E49" s="275" t="s">
        <v>553</v>
      </c>
      <c r="F49" s="296" t="s">
        <v>731</v>
      </c>
      <c r="G49" s="320"/>
      <c r="H49" s="33"/>
      <c r="I49" s="9"/>
      <c r="J49" s="9"/>
    </row>
    <row r="50" spans="1:10" x14ac:dyDescent="0.15">
      <c r="A50" s="84"/>
      <c r="B50" s="300" t="s">
        <v>47</v>
      </c>
      <c r="C50" s="300"/>
      <c r="D50" s="300"/>
      <c r="E50" s="300"/>
      <c r="F50" s="301"/>
      <c r="G50" s="84"/>
      <c r="H50" s="110"/>
      <c r="I50" s="84"/>
      <c r="J50" s="84"/>
    </row>
    <row r="51" spans="1:10" x14ac:dyDescent="0.15">
      <c r="A51" s="9"/>
      <c r="B51" s="39"/>
      <c r="C51" s="63"/>
      <c r="D51" s="63"/>
      <c r="E51" s="115"/>
      <c r="F51" s="119"/>
      <c r="G51" s="9"/>
      <c r="H51" s="33"/>
      <c r="I51" s="9"/>
      <c r="J51" s="9"/>
    </row>
    <row r="52" spans="1:10" x14ac:dyDescent="0.15">
      <c r="A52" s="84"/>
      <c r="B52" s="297" t="s">
        <v>6</v>
      </c>
      <c r="C52" s="298"/>
      <c r="D52" s="298"/>
      <c r="E52" s="298"/>
      <c r="F52" s="302"/>
      <c r="G52" s="84"/>
      <c r="H52" s="110"/>
      <c r="I52" s="84"/>
      <c r="J52" s="84"/>
    </row>
    <row r="53" spans="1:10" x14ac:dyDescent="0.15">
      <c r="A53" s="9"/>
      <c r="B53" s="39"/>
      <c r="C53" s="63"/>
      <c r="D53" s="63"/>
      <c r="E53" s="115"/>
      <c r="F53" s="119"/>
      <c r="G53" s="9"/>
      <c r="H53" s="33"/>
      <c r="I53" s="9"/>
      <c r="J53" s="9"/>
    </row>
    <row r="54" spans="1:10" x14ac:dyDescent="0.15">
      <c r="H54" s="92"/>
    </row>
  </sheetData>
  <mergeCells count="41">
    <mergeCell ref="B14:D14"/>
    <mergeCell ref="E14:G14"/>
    <mergeCell ref="B16:D16"/>
    <mergeCell ref="E16:G16"/>
    <mergeCell ref="B15:D15"/>
    <mergeCell ref="E15:G15"/>
    <mergeCell ref="E11:G11"/>
    <mergeCell ref="E12:G12"/>
    <mergeCell ref="E13:G13"/>
    <mergeCell ref="B11:D11"/>
    <mergeCell ref="B12:D12"/>
    <mergeCell ref="B13:D13"/>
    <mergeCell ref="H2:J3"/>
    <mergeCell ref="H4:J5"/>
    <mergeCell ref="H6:J7"/>
    <mergeCell ref="H8:J9"/>
    <mergeCell ref="E2:G5"/>
    <mergeCell ref="E6:G9"/>
    <mergeCell ref="A2:D9"/>
    <mergeCell ref="B52:E52"/>
    <mergeCell ref="A18:J18"/>
    <mergeCell ref="A19:J19"/>
    <mergeCell ref="A20:G20"/>
    <mergeCell ref="H20:J20"/>
    <mergeCell ref="B50:E50"/>
    <mergeCell ref="B21:E21"/>
    <mergeCell ref="B22:E22"/>
    <mergeCell ref="B23:E23"/>
    <mergeCell ref="B24:E24"/>
    <mergeCell ref="B25:B27"/>
    <mergeCell ref="C25:C27"/>
    <mergeCell ref="C45:C49"/>
    <mergeCell ref="H22:H23"/>
    <mergeCell ref="I22:I23"/>
    <mergeCell ref="J22:J23"/>
    <mergeCell ref="C28:C31"/>
    <mergeCell ref="B44:E44"/>
    <mergeCell ref="B45:B49"/>
    <mergeCell ref="B28:B43"/>
    <mergeCell ref="C32:C39"/>
    <mergeCell ref="C40:C43"/>
  </mergeCells>
  <phoneticPr fontId="18" type="noConversion"/>
  <hyperlinks>
    <hyperlink ref="E25" location="'1.1.1.  '!A1" display="Servicios Personales Asociados a la Nómina " xr:uid="{B438B68F-2FE2-DA45-B066-5B0B85F7A987}"/>
    <hyperlink ref="E26" location="'1.1.2'!A1" display="Remuneración Servicios Técnicos " xr:uid="{2413EF77-E92D-5043-869D-2CF6E775DA01}"/>
    <hyperlink ref="E28" location="'2.1.1.'!A1" display="Materiales y suministros " xr:uid="{75381FE4-4497-B144-B407-34CFB7609522}"/>
    <hyperlink ref="E29" location="'2.1.2.'!A1" display="Compra de equipos " xr:uid="{7BD3A1B0-8BC0-2E4E-A9B5-74B9BD5A7847}"/>
    <hyperlink ref="E32" location="'2.2.1.'!A1" display="Viáticos y Gastos de Viaje " xr:uid="{4DE5E9BC-D29E-324C-8544-FE683F176E83}"/>
    <hyperlink ref="E31" location="'2.1.4.'!A1" display="Otras adquisiciónes de Bienes " xr:uid="{8C18B936-1F1D-C447-95C7-E90F2136DAE2}"/>
    <hyperlink ref="E33" location="'2.2.2.'!A1" display="Comunicación y Transporte " xr:uid="{137D246B-02B6-C748-8643-21A96602365A}"/>
    <hyperlink ref="E34" location="'2.2.3'!A1" display="Servicios Públicos " xr:uid="{C07BBE7F-8400-9843-84BF-F5B544FCFA93}"/>
    <hyperlink ref="E36" location="'2.2.5'!A1" display="Impresos y Publicaciones " xr:uid="{F1132E63-A2BA-FF41-90B1-77515FDE81F9}"/>
    <hyperlink ref="E38" location="'2.2.7'!A1" display="Arrendamientos " xr:uid="{5E7087C1-FD75-8540-8776-3FB64867C312}"/>
    <hyperlink ref="E39" location="'2.2.8.'!A1" display="Otras adquisiciones de servicios " xr:uid="{F455D057-A3D0-974B-8684-CBBC39B401DC}"/>
    <hyperlink ref="E37" location="'2.2.6.'!A1" display="Mantenimiento, vigilancia y Aseo " xr:uid="{DB27F72F-F028-BC4B-A8E6-DD70386440EC}"/>
    <hyperlink ref="E41" location="'2.3.2.'!A1" display="Comisiones, gastos bancarios y fiducias " xr:uid="{1F93EDF7-0A5B-6445-9B8F-3E26A2A1ABA7}"/>
    <hyperlink ref="E43" location="'2.3.4.'!A1" display="Impuestos, tasas y multas" xr:uid="{3519CD4D-C97F-3443-9537-7499B70B2841}"/>
    <hyperlink ref="E45" location="'3.1.1.'!A1" display="Salud " xr:uid="{2ED52F5D-DDB1-374F-8F73-1E888F048B24}"/>
    <hyperlink ref="E46" location="'3.1.2.'!A1" display="Accidentes de Trabajo y enfermedad profesional " xr:uid="{AF4BD57D-62E6-1F40-9B87-CBA6CF505B09}"/>
    <hyperlink ref="E47" location="'3.1.3.'!A1" display="Pensiones " xr:uid="{480C21F3-0724-3D45-A2F7-9F60F08C5F7B}"/>
    <hyperlink ref="E48" location="'3.1.4.'!A1" display="Cesantías " xr:uid="{021FA4BD-C5F3-E54C-93BF-785D9C48173B}"/>
    <hyperlink ref="E27" location="'1.1.3'!A1" display="Honorarios " xr:uid="{725C34CD-B2A6-3844-9B20-C8E2C590220D}"/>
    <hyperlink ref="E30" location="'2.1.3.'!A1" display="Dotación de personal " xr:uid="{0459240F-5B9A-7F46-A5ED-E7F88A9D12AE}"/>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9BA3F5C-8C52-7948-A46E-9B803B4EE96C}">
          <x14:formula1>
            <xm:f>LD!$B$10:$B$17</xm:f>
          </x14:formula1>
          <xm:sqref>E11:G11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98"/>
  <sheetViews>
    <sheetView showGridLines="0" topLeftCell="A58" zoomScale="141" zoomScaleNormal="100" workbookViewId="0">
      <selection activeCell="E59" sqref="E59"/>
    </sheetView>
  </sheetViews>
  <sheetFormatPr baseColWidth="10" defaultColWidth="11.5" defaultRowHeight="11" x14ac:dyDescent="0.15"/>
  <cols>
    <col min="1" max="1" width="25.6640625" style="6" customWidth="1"/>
    <col min="2" max="2" width="21.6640625" style="6" customWidth="1"/>
    <col min="3" max="3" width="16.83203125" style="6" customWidth="1"/>
    <col min="4" max="4" width="13.6640625" style="6" customWidth="1"/>
    <col min="5" max="5" width="23.33203125" style="6" customWidth="1"/>
    <col min="6" max="6" width="11.5" style="6"/>
    <col min="7" max="7" width="11.33203125" style="6" customWidth="1"/>
    <col min="8" max="8" width="11.5" style="6" hidden="1" customWidth="1"/>
    <col min="9" max="16384" width="11.5" style="6"/>
  </cols>
  <sheetData>
    <row r="1" spans="1:7" ht="16" x14ac:dyDescent="0.2">
      <c r="A1" s="291" t="s">
        <v>726</v>
      </c>
      <c r="B1" s="292"/>
      <c r="C1" s="292"/>
      <c r="D1" s="292"/>
      <c r="E1" s="293"/>
    </row>
    <row r="2" spans="1:7" x14ac:dyDescent="0.15">
      <c r="A2" s="46"/>
      <c r="B2" s="28"/>
      <c r="C2" s="28"/>
      <c r="D2" s="28"/>
      <c r="E2" s="28"/>
    </row>
    <row r="3" spans="1:7" x14ac:dyDescent="0.15">
      <c r="A3" s="238" t="s">
        <v>215</v>
      </c>
      <c r="B3" s="238"/>
      <c r="C3" s="238"/>
      <c r="D3" s="238"/>
      <c r="E3" s="238"/>
    </row>
    <row r="4" spans="1:7" x14ac:dyDescent="0.15">
      <c r="A4" s="202" t="s">
        <v>210</v>
      </c>
      <c r="B4" s="226"/>
      <c r="C4" s="226"/>
      <c r="D4" s="203"/>
      <c r="E4" s="328">
        <f>E19+E27+E35+E43+E51+E59+E67+E75+E83</f>
        <v>776866.53968253965</v>
      </c>
    </row>
    <row r="5" spans="1:7" x14ac:dyDescent="0.15">
      <c r="A5" s="202" t="s">
        <v>211</v>
      </c>
      <c r="B5" s="226"/>
      <c r="C5" s="226"/>
      <c r="D5" s="203"/>
      <c r="E5" s="328">
        <f>E68+E76+E84</f>
        <v>2076420</v>
      </c>
    </row>
    <row r="6" spans="1:7" x14ac:dyDescent="0.15">
      <c r="A6" s="202" t="s">
        <v>212</v>
      </c>
      <c r="B6" s="226"/>
      <c r="C6" s="226"/>
      <c r="D6" s="203"/>
      <c r="E6" s="328">
        <f>E21+E29+E37+E45+E53+E61+E69+E77+E85</f>
        <v>2117200.8959999997</v>
      </c>
    </row>
    <row r="7" spans="1:7" x14ac:dyDescent="0.15">
      <c r="A7" s="329" t="s">
        <v>756</v>
      </c>
      <c r="B7" s="330"/>
      <c r="C7" s="330"/>
      <c r="D7" s="331"/>
      <c r="E7" s="332">
        <f>E4+E5+E6</f>
        <v>4970487.4356825389</v>
      </c>
      <c r="G7" s="47"/>
    </row>
    <row r="8" spans="1:7" x14ac:dyDescent="0.15">
      <c r="A8" s="46"/>
      <c r="B8" s="28"/>
      <c r="C8" s="28"/>
      <c r="D8" s="28"/>
      <c r="E8" s="28"/>
    </row>
    <row r="9" spans="1:7" x14ac:dyDescent="0.15">
      <c r="A9" s="213" t="s">
        <v>213</v>
      </c>
      <c r="B9" s="213"/>
      <c r="C9" s="213"/>
      <c r="D9" s="213"/>
      <c r="E9" s="213"/>
    </row>
    <row r="10" spans="1:7" x14ac:dyDescent="0.15">
      <c r="A10" s="134" t="s">
        <v>202</v>
      </c>
      <c r="B10" s="134" t="s">
        <v>203</v>
      </c>
      <c r="C10" s="134" t="s">
        <v>204</v>
      </c>
      <c r="D10" s="134" t="s">
        <v>182</v>
      </c>
      <c r="E10" s="134" t="s">
        <v>205</v>
      </c>
    </row>
    <row r="11" spans="1:7" x14ac:dyDescent="0.15">
      <c r="A11" s="48" t="s">
        <v>200</v>
      </c>
      <c r="B11" s="49" t="s">
        <v>206</v>
      </c>
      <c r="C11" s="49" t="s">
        <v>206</v>
      </c>
      <c r="D11" s="50"/>
      <c r="E11" s="49" t="s">
        <v>207</v>
      </c>
    </row>
    <row r="12" spans="1:7" x14ac:dyDescent="0.15">
      <c r="A12" s="48" t="s">
        <v>201</v>
      </c>
      <c r="B12" s="49" t="s">
        <v>206</v>
      </c>
      <c r="C12" s="49" t="s">
        <v>206</v>
      </c>
      <c r="D12" s="50"/>
      <c r="E12" s="49" t="s">
        <v>207</v>
      </c>
    </row>
    <row r="13" spans="1:7" s="54" customFormat="1" ht="48" x14ac:dyDescent="0.15">
      <c r="A13" s="48" t="s">
        <v>199</v>
      </c>
      <c r="B13" s="51"/>
      <c r="C13" s="51"/>
      <c r="D13" s="52" t="s">
        <v>208</v>
      </c>
      <c r="E13" s="53" t="s">
        <v>766</v>
      </c>
    </row>
    <row r="14" spans="1:7" s="54" customFormat="1" ht="24" x14ac:dyDescent="0.15">
      <c r="A14" s="213" t="s">
        <v>214</v>
      </c>
      <c r="B14" s="213"/>
      <c r="C14" s="213"/>
      <c r="D14" s="213"/>
      <c r="E14" s="53" t="s">
        <v>209</v>
      </c>
    </row>
    <row r="15" spans="1:7" s="54" customFormat="1" x14ac:dyDescent="0.15">
      <c r="A15" s="58"/>
      <c r="B15" s="58"/>
      <c r="C15" s="58"/>
      <c r="D15" s="58"/>
      <c r="E15" s="59"/>
    </row>
    <row r="16" spans="1:7" s="54" customFormat="1" x14ac:dyDescent="0.15">
      <c r="A16" s="174" t="s">
        <v>618</v>
      </c>
      <c r="B16" s="174"/>
      <c r="C16" s="174"/>
      <c r="D16" s="174"/>
      <c r="E16" s="174"/>
    </row>
    <row r="17" spans="1:5" s="54" customFormat="1" x14ac:dyDescent="0.15">
      <c r="A17" s="213" t="s">
        <v>619</v>
      </c>
      <c r="B17" s="213"/>
      <c r="C17" s="213"/>
      <c r="D17" s="213"/>
      <c r="E17" s="213"/>
    </row>
    <row r="18" spans="1:5" s="54" customFormat="1" x14ac:dyDescent="0.15">
      <c r="A18" s="241" t="s">
        <v>202</v>
      </c>
      <c r="B18" s="241" t="s">
        <v>203</v>
      </c>
      <c r="C18" s="241" t="s">
        <v>204</v>
      </c>
      <c r="D18" s="253" t="s">
        <v>182</v>
      </c>
      <c r="E18" s="241" t="s">
        <v>205</v>
      </c>
    </row>
    <row r="19" spans="1:5" s="54" customFormat="1" x14ac:dyDescent="0.15">
      <c r="A19" s="48" t="s">
        <v>200</v>
      </c>
      <c r="B19" s="55">
        <f>C109</f>
        <v>90453.333333333328</v>
      </c>
      <c r="C19" s="55">
        <f>C122</f>
        <v>88177.777777777781</v>
      </c>
      <c r="D19" s="50"/>
      <c r="E19" s="55">
        <f>SUM(B19:C19)</f>
        <v>178631.11111111112</v>
      </c>
    </row>
    <row r="20" spans="1:5" s="54" customFormat="1" x14ac:dyDescent="0.15">
      <c r="A20" s="48" t="s">
        <v>201</v>
      </c>
      <c r="B20" s="56">
        <v>0</v>
      </c>
      <c r="C20" s="56">
        <v>0</v>
      </c>
      <c r="D20" s="50"/>
      <c r="E20" s="55">
        <v>0</v>
      </c>
    </row>
    <row r="21" spans="1:5" s="54" customFormat="1" x14ac:dyDescent="0.15">
      <c r="A21" s="48" t="s">
        <v>199</v>
      </c>
      <c r="B21" s="51"/>
      <c r="C21" s="51"/>
      <c r="D21" s="52">
        <v>1.5</v>
      </c>
      <c r="E21" s="57">
        <f>E93</f>
        <v>235244.54399999999</v>
      </c>
    </row>
    <row r="22" spans="1:5" s="54" customFormat="1" x14ac:dyDescent="0.15">
      <c r="A22" s="213" t="s">
        <v>214</v>
      </c>
      <c r="B22" s="213"/>
      <c r="C22" s="213"/>
      <c r="D22" s="213"/>
      <c r="E22" s="57">
        <f>SUM(E19:E21)</f>
        <v>413875.65511111112</v>
      </c>
    </row>
    <row r="23" spans="1:5" s="54" customFormat="1" x14ac:dyDescent="0.15">
      <c r="A23" s="58"/>
      <c r="B23" s="58"/>
      <c r="C23" s="58"/>
      <c r="D23" s="58"/>
      <c r="E23" s="59"/>
    </row>
    <row r="24" spans="1:5" s="54" customFormat="1" x14ac:dyDescent="0.15">
      <c r="A24" s="174" t="s">
        <v>618</v>
      </c>
      <c r="B24" s="174"/>
      <c r="C24" s="174"/>
      <c r="D24" s="174"/>
      <c r="E24" s="174"/>
    </row>
    <row r="25" spans="1:5" s="54" customFormat="1" x14ac:dyDescent="0.15">
      <c r="A25" s="213" t="s">
        <v>620</v>
      </c>
      <c r="B25" s="213"/>
      <c r="C25" s="213"/>
      <c r="D25" s="213"/>
      <c r="E25" s="213"/>
    </row>
    <row r="26" spans="1:5" s="54" customFormat="1" x14ac:dyDescent="0.15">
      <c r="A26" s="241" t="s">
        <v>202</v>
      </c>
      <c r="B26" s="241" t="s">
        <v>203</v>
      </c>
      <c r="C26" s="241" t="s">
        <v>204</v>
      </c>
      <c r="D26" s="241" t="s">
        <v>182</v>
      </c>
      <c r="E26" s="241" t="s">
        <v>205</v>
      </c>
    </row>
    <row r="27" spans="1:5" s="54" customFormat="1" x14ac:dyDescent="0.15">
      <c r="A27" s="48" t="s">
        <v>200</v>
      </c>
      <c r="B27" s="55">
        <f>C133</f>
        <v>32475.428571428572</v>
      </c>
      <c r="C27" s="55">
        <f>C143</f>
        <v>31573.333333333332</v>
      </c>
      <c r="D27" s="50"/>
      <c r="E27" s="55">
        <f>SUM(B27:C27)</f>
        <v>64048.761904761908</v>
      </c>
    </row>
    <row r="28" spans="1:5" s="54" customFormat="1" x14ac:dyDescent="0.15">
      <c r="A28" s="48" t="s">
        <v>201</v>
      </c>
      <c r="B28" s="56">
        <v>0</v>
      </c>
      <c r="C28" s="56">
        <v>0</v>
      </c>
      <c r="D28" s="50"/>
      <c r="E28" s="55">
        <f>SUM(B28:D28)</f>
        <v>0</v>
      </c>
    </row>
    <row r="29" spans="1:5" s="54" customFormat="1" x14ac:dyDescent="0.15">
      <c r="A29" s="48" t="s">
        <v>199</v>
      </c>
      <c r="B29" s="51"/>
      <c r="C29" s="51"/>
      <c r="D29" s="52">
        <v>1.5</v>
      </c>
      <c r="E29" s="57">
        <f>E93</f>
        <v>235244.54399999999</v>
      </c>
    </row>
    <row r="30" spans="1:5" s="54" customFormat="1" x14ac:dyDescent="0.15">
      <c r="A30" s="213" t="s">
        <v>214</v>
      </c>
      <c r="B30" s="213"/>
      <c r="C30" s="213"/>
      <c r="D30" s="213"/>
      <c r="E30" s="57">
        <f>SUM(E27:E29)</f>
        <v>299293.30590476189</v>
      </c>
    </row>
    <row r="31" spans="1:5" s="54" customFormat="1" x14ac:dyDescent="0.15">
      <c r="A31" s="58"/>
      <c r="B31" s="58"/>
      <c r="C31" s="58"/>
      <c r="D31" s="58"/>
      <c r="E31" s="59"/>
    </row>
    <row r="32" spans="1:5" s="54" customFormat="1" x14ac:dyDescent="0.15">
      <c r="A32" s="174" t="s">
        <v>618</v>
      </c>
      <c r="B32" s="174"/>
      <c r="C32" s="174"/>
      <c r="D32" s="174"/>
      <c r="E32" s="174"/>
    </row>
    <row r="33" spans="1:5" s="54" customFormat="1" x14ac:dyDescent="0.15">
      <c r="A33" s="213" t="s">
        <v>621</v>
      </c>
      <c r="B33" s="213"/>
      <c r="C33" s="213"/>
      <c r="D33" s="213"/>
      <c r="E33" s="213"/>
    </row>
    <row r="34" spans="1:5" s="54" customFormat="1" x14ac:dyDescent="0.15">
      <c r="A34" s="241" t="s">
        <v>202</v>
      </c>
      <c r="B34" s="241" t="s">
        <v>203</v>
      </c>
      <c r="C34" s="241" t="s">
        <v>204</v>
      </c>
      <c r="D34" s="241" t="s">
        <v>182</v>
      </c>
      <c r="E34" s="241" t="s">
        <v>205</v>
      </c>
    </row>
    <row r="35" spans="1:5" s="54" customFormat="1" x14ac:dyDescent="0.15">
      <c r="A35" s="48" t="s">
        <v>200</v>
      </c>
      <c r="B35" s="55">
        <f>C148</f>
        <v>51200</v>
      </c>
      <c r="C35" s="55">
        <f>C153</f>
        <v>51200</v>
      </c>
      <c r="D35" s="50"/>
      <c r="E35" s="55">
        <f>SUM(B35:C35)</f>
        <v>102400</v>
      </c>
    </row>
    <row r="36" spans="1:5" s="54" customFormat="1" x14ac:dyDescent="0.15">
      <c r="A36" s="48" t="s">
        <v>201</v>
      </c>
      <c r="B36" s="56">
        <v>0</v>
      </c>
      <c r="C36" s="56">
        <v>0</v>
      </c>
      <c r="D36" s="50"/>
      <c r="E36" s="55">
        <f>SUM(B36:D36)</f>
        <v>0</v>
      </c>
    </row>
    <row r="37" spans="1:5" s="54" customFormat="1" x14ac:dyDescent="0.15">
      <c r="A37" s="48" t="s">
        <v>199</v>
      </c>
      <c r="B37" s="51"/>
      <c r="C37" s="51"/>
      <c r="D37" s="52">
        <v>1.5</v>
      </c>
      <c r="E37" s="57">
        <f>E93</f>
        <v>235244.54399999999</v>
      </c>
    </row>
    <row r="38" spans="1:5" s="54" customFormat="1" x14ac:dyDescent="0.15">
      <c r="A38" s="213" t="s">
        <v>214</v>
      </c>
      <c r="B38" s="213"/>
      <c r="C38" s="213"/>
      <c r="D38" s="213"/>
      <c r="E38" s="57">
        <f>SUM(E35:E37)</f>
        <v>337644.54399999999</v>
      </c>
    </row>
    <row r="39" spans="1:5" s="54" customFormat="1" x14ac:dyDescent="0.15">
      <c r="A39" s="58"/>
      <c r="B39" s="58"/>
      <c r="C39" s="58"/>
      <c r="D39" s="58"/>
      <c r="E39" s="59"/>
    </row>
    <row r="40" spans="1:5" s="54" customFormat="1" x14ac:dyDescent="0.15">
      <c r="A40" s="174" t="s">
        <v>618</v>
      </c>
      <c r="B40" s="174"/>
      <c r="C40" s="174"/>
      <c r="D40" s="174"/>
      <c r="E40" s="174"/>
    </row>
    <row r="41" spans="1:5" s="54" customFormat="1" x14ac:dyDescent="0.15">
      <c r="A41" s="213" t="s">
        <v>622</v>
      </c>
      <c r="B41" s="213"/>
      <c r="C41" s="213"/>
      <c r="D41" s="213"/>
      <c r="E41" s="213"/>
    </row>
    <row r="42" spans="1:5" s="54" customFormat="1" x14ac:dyDescent="0.15">
      <c r="A42" s="241" t="s">
        <v>202</v>
      </c>
      <c r="B42" s="241" t="s">
        <v>203</v>
      </c>
      <c r="C42" s="241" t="s">
        <v>204</v>
      </c>
      <c r="D42" s="241" t="s">
        <v>182</v>
      </c>
      <c r="E42" s="241" t="s">
        <v>205</v>
      </c>
    </row>
    <row r="43" spans="1:5" s="54" customFormat="1" x14ac:dyDescent="0.15">
      <c r="A43" s="48" t="s">
        <v>200</v>
      </c>
      <c r="B43" s="55">
        <f>C160</f>
        <v>133120</v>
      </c>
      <c r="C43" s="55">
        <f>C167</f>
        <v>133120</v>
      </c>
      <c r="D43" s="50"/>
      <c r="E43" s="55">
        <f>SUM(B43:C43)</f>
        <v>266240</v>
      </c>
    </row>
    <row r="44" spans="1:5" s="54" customFormat="1" x14ac:dyDescent="0.15">
      <c r="A44" s="48" t="s">
        <v>201</v>
      </c>
      <c r="B44" s="56">
        <v>0</v>
      </c>
      <c r="C44" s="56">
        <v>0</v>
      </c>
      <c r="D44" s="50"/>
      <c r="E44" s="55">
        <f>SUM(B44:D44)</f>
        <v>0</v>
      </c>
    </row>
    <row r="45" spans="1:5" s="54" customFormat="1" x14ac:dyDescent="0.15">
      <c r="A45" s="48" t="s">
        <v>199</v>
      </c>
      <c r="B45" s="51"/>
      <c r="C45" s="51"/>
      <c r="D45" s="52">
        <v>1.5</v>
      </c>
      <c r="E45" s="57">
        <f>E93</f>
        <v>235244.54399999999</v>
      </c>
    </row>
    <row r="46" spans="1:5" s="54" customFormat="1" x14ac:dyDescent="0.15">
      <c r="A46" s="213" t="s">
        <v>214</v>
      </c>
      <c r="B46" s="213"/>
      <c r="C46" s="213"/>
      <c r="D46" s="213"/>
      <c r="E46" s="57">
        <f>SUM(E43:E45)</f>
        <v>501484.54399999999</v>
      </c>
    </row>
    <row r="47" spans="1:5" s="54" customFormat="1" x14ac:dyDescent="0.15">
      <c r="A47" s="58"/>
      <c r="B47" s="58"/>
      <c r="C47" s="58"/>
      <c r="D47" s="58"/>
      <c r="E47" s="59"/>
    </row>
    <row r="48" spans="1:5" s="54" customFormat="1" x14ac:dyDescent="0.15">
      <c r="A48" s="174" t="s">
        <v>618</v>
      </c>
      <c r="B48" s="174"/>
      <c r="C48" s="174"/>
      <c r="D48" s="174"/>
      <c r="E48" s="174"/>
    </row>
    <row r="49" spans="1:5" s="54" customFormat="1" x14ac:dyDescent="0.15">
      <c r="A49" s="213" t="s">
        <v>623</v>
      </c>
      <c r="B49" s="213"/>
      <c r="C49" s="213"/>
      <c r="D49" s="213"/>
      <c r="E49" s="213"/>
    </row>
    <row r="50" spans="1:5" s="54" customFormat="1" x14ac:dyDescent="0.15">
      <c r="A50" s="241" t="s">
        <v>202</v>
      </c>
      <c r="B50" s="241" t="s">
        <v>203</v>
      </c>
      <c r="C50" s="241" t="s">
        <v>204</v>
      </c>
      <c r="D50" s="241" t="s">
        <v>182</v>
      </c>
      <c r="E50" s="241" t="s">
        <v>205</v>
      </c>
    </row>
    <row r="51" spans="1:5" s="54" customFormat="1" x14ac:dyDescent="0.15">
      <c r="A51" s="48" t="s">
        <v>200</v>
      </c>
      <c r="B51" s="55">
        <f>C177</f>
        <v>79530.666666666672</v>
      </c>
      <c r="C51" s="55">
        <v>0</v>
      </c>
      <c r="D51" s="50"/>
      <c r="E51" s="55">
        <f>SUM(B51:C51)</f>
        <v>79530.666666666672</v>
      </c>
    </row>
    <row r="52" spans="1:5" s="54" customFormat="1" x14ac:dyDescent="0.15">
      <c r="A52" s="48" t="s">
        <v>201</v>
      </c>
      <c r="B52" s="56">
        <v>0</v>
      </c>
      <c r="C52" s="56">
        <v>0</v>
      </c>
      <c r="D52" s="50"/>
      <c r="E52" s="55">
        <f>SUM(B52:D52)</f>
        <v>0</v>
      </c>
    </row>
    <row r="53" spans="1:5" s="54" customFormat="1" x14ac:dyDescent="0.15">
      <c r="A53" s="48" t="s">
        <v>199</v>
      </c>
      <c r="B53" s="51"/>
      <c r="C53" s="51"/>
      <c r="D53" s="52">
        <v>1.5</v>
      </c>
      <c r="E53" s="57">
        <f>E93</f>
        <v>235244.54399999999</v>
      </c>
    </row>
    <row r="54" spans="1:5" s="54" customFormat="1" x14ac:dyDescent="0.15">
      <c r="A54" s="213" t="s">
        <v>214</v>
      </c>
      <c r="B54" s="213"/>
      <c r="C54" s="213"/>
      <c r="D54" s="213"/>
      <c r="E54" s="57">
        <f>SUM(E51:E53)</f>
        <v>314775.21066666668</v>
      </c>
    </row>
    <row r="55" spans="1:5" s="54" customFormat="1" x14ac:dyDescent="0.15">
      <c r="A55" s="58"/>
      <c r="B55" s="58"/>
      <c r="C55" s="58"/>
      <c r="D55" s="58"/>
      <c r="E55" s="59"/>
    </row>
    <row r="56" spans="1:5" s="54" customFormat="1" x14ac:dyDescent="0.15">
      <c r="A56" s="174" t="s">
        <v>618</v>
      </c>
      <c r="B56" s="174"/>
      <c r="C56" s="174"/>
      <c r="D56" s="174"/>
      <c r="E56" s="174"/>
    </row>
    <row r="57" spans="1:5" s="54" customFormat="1" x14ac:dyDescent="0.15">
      <c r="A57" s="213" t="s">
        <v>624</v>
      </c>
      <c r="B57" s="213"/>
      <c r="C57" s="213"/>
      <c r="D57" s="213"/>
      <c r="E57" s="213"/>
    </row>
    <row r="58" spans="1:5" s="54" customFormat="1" x14ac:dyDescent="0.15">
      <c r="A58" s="241" t="s">
        <v>202</v>
      </c>
      <c r="B58" s="241" t="s">
        <v>203</v>
      </c>
      <c r="C58" s="241" t="s">
        <v>204</v>
      </c>
      <c r="D58" s="241" t="s">
        <v>182</v>
      </c>
      <c r="E58" s="241" t="s">
        <v>205</v>
      </c>
    </row>
    <row r="59" spans="1:5" s="54" customFormat="1" x14ac:dyDescent="0.15">
      <c r="A59" s="48" t="s">
        <v>200</v>
      </c>
      <c r="B59" s="55">
        <f>C183</f>
        <v>44714.666666666664</v>
      </c>
      <c r="C59" s="55">
        <f>C190</f>
        <v>41301.333333333336</v>
      </c>
      <c r="D59" s="50"/>
      <c r="E59" s="55">
        <f>SUM(B59:C59)</f>
        <v>86016</v>
      </c>
    </row>
    <row r="60" spans="1:5" s="54" customFormat="1" x14ac:dyDescent="0.15">
      <c r="A60" s="48" t="s">
        <v>201</v>
      </c>
      <c r="B60" s="56">
        <v>0</v>
      </c>
      <c r="C60" s="56">
        <v>0</v>
      </c>
      <c r="D60" s="50"/>
      <c r="E60" s="55">
        <f>SUM(B60:D60)</f>
        <v>0</v>
      </c>
    </row>
    <row r="61" spans="1:5" s="54" customFormat="1" x14ac:dyDescent="0.15">
      <c r="A61" s="48" t="s">
        <v>199</v>
      </c>
      <c r="B61" s="51"/>
      <c r="C61" s="51"/>
      <c r="D61" s="52">
        <v>1.5</v>
      </c>
      <c r="E61" s="57">
        <f>E93</f>
        <v>235244.54399999999</v>
      </c>
    </row>
    <row r="62" spans="1:5" s="54" customFormat="1" x14ac:dyDescent="0.15">
      <c r="A62" s="213" t="s">
        <v>214</v>
      </c>
      <c r="B62" s="213"/>
      <c r="C62" s="213"/>
      <c r="D62" s="213"/>
      <c r="E62" s="57">
        <f>SUM(E59:E61)</f>
        <v>321260.54399999999</v>
      </c>
    </row>
    <row r="63" spans="1:5" s="54" customFormat="1" x14ac:dyDescent="0.15">
      <c r="A63" s="58"/>
      <c r="B63" s="58"/>
      <c r="C63" s="58"/>
      <c r="D63" s="58"/>
      <c r="E63" s="59"/>
    </row>
    <row r="64" spans="1:5" s="54" customFormat="1" x14ac:dyDescent="0.15">
      <c r="A64" s="174" t="s">
        <v>618</v>
      </c>
      <c r="B64" s="174"/>
      <c r="C64" s="174"/>
      <c r="D64" s="174"/>
      <c r="E64" s="174"/>
    </row>
    <row r="65" spans="1:5" s="54" customFormat="1" x14ac:dyDescent="0.15">
      <c r="A65" s="213" t="s">
        <v>625</v>
      </c>
      <c r="B65" s="213"/>
      <c r="C65" s="213"/>
      <c r="D65" s="213"/>
      <c r="E65" s="213"/>
    </row>
    <row r="66" spans="1:5" s="54" customFormat="1" x14ac:dyDescent="0.15">
      <c r="A66" s="241" t="s">
        <v>202</v>
      </c>
      <c r="B66" s="241" t="s">
        <v>203</v>
      </c>
      <c r="C66" s="241" t="s">
        <v>204</v>
      </c>
      <c r="D66" s="241" t="s">
        <v>182</v>
      </c>
      <c r="E66" s="241" t="s">
        <v>205</v>
      </c>
    </row>
    <row r="67" spans="1:5" s="54" customFormat="1" x14ac:dyDescent="0.15">
      <c r="A67" s="48" t="s">
        <v>200</v>
      </c>
      <c r="B67" s="55">
        <f>C191</f>
        <v>0</v>
      </c>
      <c r="C67" s="55">
        <f>C198</f>
        <v>0</v>
      </c>
      <c r="D67" s="50"/>
      <c r="E67" s="55">
        <f>SUM(B67:C67)</f>
        <v>0</v>
      </c>
    </row>
    <row r="68" spans="1:5" s="54" customFormat="1" x14ac:dyDescent="0.15">
      <c r="A68" s="48" t="s">
        <v>201</v>
      </c>
      <c r="B68" s="56">
        <f>B195</f>
        <v>482370</v>
      </c>
      <c r="C68" s="56">
        <f>C195</f>
        <v>310690</v>
      </c>
      <c r="D68" s="50"/>
      <c r="E68" s="55">
        <f>SUM(B68:C68)</f>
        <v>793060</v>
      </c>
    </row>
    <row r="69" spans="1:5" s="54" customFormat="1" x14ac:dyDescent="0.15">
      <c r="A69" s="48" t="s">
        <v>199</v>
      </c>
      <c r="B69" s="51"/>
      <c r="C69" s="51"/>
      <c r="D69" s="52">
        <v>1.5</v>
      </c>
      <c r="E69" s="57">
        <f>E93</f>
        <v>235244.54399999999</v>
      </c>
    </row>
    <row r="70" spans="1:5" s="54" customFormat="1" x14ac:dyDescent="0.15">
      <c r="A70" s="213" t="s">
        <v>214</v>
      </c>
      <c r="B70" s="213"/>
      <c r="C70" s="213"/>
      <c r="D70" s="213"/>
      <c r="E70" s="57">
        <f>SUM(E67:E69)</f>
        <v>1028304.544</v>
      </c>
    </row>
    <row r="71" spans="1:5" s="54" customFormat="1" x14ac:dyDescent="0.15">
      <c r="A71" s="58"/>
      <c r="B71" s="58"/>
      <c r="C71" s="58"/>
      <c r="D71" s="58"/>
      <c r="E71" s="59"/>
    </row>
    <row r="72" spans="1:5" s="54" customFormat="1" x14ac:dyDescent="0.15">
      <c r="A72" s="174" t="s">
        <v>618</v>
      </c>
      <c r="B72" s="174"/>
      <c r="C72" s="174"/>
      <c r="D72" s="174"/>
      <c r="E72" s="174"/>
    </row>
    <row r="73" spans="1:5" s="54" customFormat="1" x14ac:dyDescent="0.15">
      <c r="A73" s="213" t="s">
        <v>619</v>
      </c>
      <c r="B73" s="213"/>
      <c r="C73" s="213"/>
      <c r="D73" s="213"/>
      <c r="E73" s="213"/>
    </row>
    <row r="74" spans="1:5" s="54" customFormat="1" x14ac:dyDescent="0.15">
      <c r="A74" s="241" t="s">
        <v>202</v>
      </c>
      <c r="B74" s="241" t="s">
        <v>203</v>
      </c>
      <c r="C74" s="241" t="s">
        <v>204</v>
      </c>
      <c r="D74" s="241" t="s">
        <v>182</v>
      </c>
      <c r="E74" s="241" t="s">
        <v>205</v>
      </c>
    </row>
    <row r="75" spans="1:5" s="54" customFormat="1" x14ac:dyDescent="0.15">
      <c r="A75" s="48" t="s">
        <v>200</v>
      </c>
      <c r="B75" s="55">
        <v>0</v>
      </c>
      <c r="C75" s="55">
        <v>0</v>
      </c>
      <c r="D75" s="50"/>
      <c r="E75" s="55">
        <f>SUM(B75:C75)</f>
        <v>0</v>
      </c>
    </row>
    <row r="76" spans="1:5" s="54" customFormat="1" x14ac:dyDescent="0.15">
      <c r="A76" s="48" t="s">
        <v>201</v>
      </c>
      <c r="B76" s="56">
        <f>B194</f>
        <v>474785</v>
      </c>
      <c r="C76" s="56">
        <f>C194</f>
        <v>392545</v>
      </c>
      <c r="D76" s="50"/>
      <c r="E76" s="55">
        <f>SUM(B76:C76)</f>
        <v>867330</v>
      </c>
    </row>
    <row r="77" spans="1:5" s="54" customFormat="1" x14ac:dyDescent="0.15">
      <c r="A77" s="48" t="s">
        <v>199</v>
      </c>
      <c r="B77" s="51"/>
      <c r="C77" s="51"/>
      <c r="D77" s="52">
        <v>1.5</v>
      </c>
      <c r="E77" s="57">
        <f>E93</f>
        <v>235244.54399999999</v>
      </c>
    </row>
    <row r="78" spans="1:5" s="54" customFormat="1" x14ac:dyDescent="0.15">
      <c r="A78" s="213" t="s">
        <v>214</v>
      </c>
      <c r="B78" s="213"/>
      <c r="C78" s="213"/>
      <c r="D78" s="213"/>
      <c r="E78" s="57">
        <f>SUM(E75:E77)</f>
        <v>1102574.544</v>
      </c>
    </row>
    <row r="79" spans="1:5" s="54" customFormat="1" x14ac:dyDescent="0.15">
      <c r="A79" s="58"/>
      <c r="B79" s="58"/>
      <c r="C79" s="58"/>
      <c r="D79" s="58"/>
      <c r="E79" s="59"/>
    </row>
    <row r="80" spans="1:5" s="54" customFormat="1" x14ac:dyDescent="0.15">
      <c r="A80" s="174" t="s">
        <v>618</v>
      </c>
      <c r="B80" s="174"/>
      <c r="C80" s="174"/>
      <c r="D80" s="174"/>
      <c r="E80" s="174"/>
    </row>
    <row r="81" spans="1:5" s="54" customFormat="1" x14ac:dyDescent="0.15">
      <c r="A81" s="213" t="s">
        <v>626</v>
      </c>
      <c r="B81" s="213"/>
      <c r="C81" s="213"/>
      <c r="D81" s="213"/>
      <c r="E81" s="213"/>
    </row>
    <row r="82" spans="1:5" s="54" customFormat="1" x14ac:dyDescent="0.15">
      <c r="A82" s="241" t="s">
        <v>202</v>
      </c>
      <c r="B82" s="241" t="s">
        <v>203</v>
      </c>
      <c r="C82" s="241" t="s">
        <v>204</v>
      </c>
      <c r="D82" s="241" t="s">
        <v>182</v>
      </c>
      <c r="E82" s="241" t="s">
        <v>205</v>
      </c>
    </row>
    <row r="83" spans="1:5" s="54" customFormat="1" x14ac:dyDescent="0.15">
      <c r="A83" s="48" t="s">
        <v>200</v>
      </c>
      <c r="B83" s="55">
        <v>0</v>
      </c>
      <c r="C83" s="55">
        <v>0</v>
      </c>
      <c r="D83" s="50"/>
      <c r="E83" s="55">
        <f>SUM(B83:C83)</f>
        <v>0</v>
      </c>
    </row>
    <row r="84" spans="1:5" s="54" customFormat="1" x14ac:dyDescent="0.15">
      <c r="A84" s="48" t="s">
        <v>201</v>
      </c>
      <c r="B84" s="56">
        <f>B196</f>
        <v>248215</v>
      </c>
      <c r="C84" s="56">
        <f>C196</f>
        <v>167815</v>
      </c>
      <c r="D84" s="50"/>
      <c r="E84" s="55">
        <f>B84+C84</f>
        <v>416030</v>
      </c>
    </row>
    <row r="85" spans="1:5" s="54" customFormat="1" x14ac:dyDescent="0.15">
      <c r="A85" s="48" t="s">
        <v>199</v>
      </c>
      <c r="B85" s="51"/>
      <c r="C85" s="51"/>
      <c r="D85" s="52">
        <v>1.5</v>
      </c>
      <c r="E85" s="57">
        <f>E93</f>
        <v>235244.54399999999</v>
      </c>
    </row>
    <row r="86" spans="1:5" s="54" customFormat="1" x14ac:dyDescent="0.15">
      <c r="A86" s="213" t="s">
        <v>214</v>
      </c>
      <c r="B86" s="213"/>
      <c r="C86" s="213"/>
      <c r="D86" s="213"/>
      <c r="E86" s="57">
        <f>SUM(E83:E85)</f>
        <v>651274.54399999999</v>
      </c>
    </row>
    <row r="87" spans="1:5" s="54" customFormat="1" x14ac:dyDescent="0.15">
      <c r="A87" s="58"/>
      <c r="B87" s="58"/>
      <c r="C87" s="58"/>
      <c r="D87" s="58"/>
      <c r="E87" s="59"/>
    </row>
    <row r="88" spans="1:5" s="54" customFormat="1" x14ac:dyDescent="0.15">
      <c r="A88" s="58"/>
      <c r="B88" s="58"/>
      <c r="C88" s="58"/>
      <c r="D88" s="58"/>
      <c r="E88" s="59"/>
    </row>
    <row r="89" spans="1:5" s="54" customFormat="1" x14ac:dyDescent="0.15">
      <c r="A89" s="234" t="s">
        <v>122</v>
      </c>
      <c r="B89" s="234"/>
      <c r="C89" s="234"/>
      <c r="D89" s="234"/>
      <c r="E89" s="234"/>
    </row>
    <row r="90" spans="1:5" x14ac:dyDescent="0.15">
      <c r="A90" s="175" t="s">
        <v>181</v>
      </c>
      <c r="B90" s="175"/>
      <c r="C90" s="175"/>
      <c r="D90" s="175"/>
      <c r="E90" s="175"/>
    </row>
    <row r="91" spans="1:5" ht="24" x14ac:dyDescent="0.15">
      <c r="A91" s="241" t="s">
        <v>96</v>
      </c>
      <c r="B91" s="241" t="s">
        <v>183</v>
      </c>
      <c r="C91" s="241" t="s">
        <v>187</v>
      </c>
      <c r="D91" s="252" t="s">
        <v>767</v>
      </c>
      <c r="E91" s="241" t="s">
        <v>184</v>
      </c>
    </row>
    <row r="92" spans="1:5" x14ac:dyDescent="0.15">
      <c r="A92" s="9" t="s">
        <v>185</v>
      </c>
      <c r="B92" s="9">
        <v>0.5</v>
      </c>
      <c r="C92" s="33">
        <v>153154</v>
      </c>
      <c r="D92" s="32">
        <f>C92*(1+2.4%)</f>
        <v>156829.696</v>
      </c>
      <c r="E92" s="32">
        <f>B92*D92</f>
        <v>78414.847999999998</v>
      </c>
    </row>
    <row r="93" spans="1:5" x14ac:dyDescent="0.15">
      <c r="A93" s="9" t="s">
        <v>186</v>
      </c>
      <c r="B93" s="9">
        <v>1.5</v>
      </c>
      <c r="C93" s="33">
        <v>153154</v>
      </c>
      <c r="D93" s="33">
        <f>C93*(1+2.4%)</f>
        <v>156829.696</v>
      </c>
      <c r="E93" s="33">
        <f>B93*D93</f>
        <v>235244.54399999999</v>
      </c>
    </row>
    <row r="94" spans="1:5" x14ac:dyDescent="0.15">
      <c r="A94" s="6" t="s">
        <v>650</v>
      </c>
      <c r="C94" s="60"/>
      <c r="D94" s="60"/>
      <c r="E94" s="60"/>
    </row>
    <row r="95" spans="1:5" x14ac:dyDescent="0.15">
      <c r="A95" s="6" t="s">
        <v>651</v>
      </c>
      <c r="C95" s="60"/>
      <c r="D95" s="60"/>
      <c r="E95" s="60"/>
    </row>
    <row r="97" spans="1:5" x14ac:dyDescent="0.15">
      <c r="A97" s="177" t="s">
        <v>188</v>
      </c>
      <c r="B97" s="178"/>
      <c r="C97" s="214"/>
      <c r="D97" s="14"/>
      <c r="E97" s="16"/>
    </row>
    <row r="98" spans="1:5" x14ac:dyDescent="0.15">
      <c r="A98" s="242" t="s">
        <v>130</v>
      </c>
      <c r="B98" s="243"/>
      <c r="C98" s="244"/>
      <c r="D98" s="58"/>
      <c r="E98" s="58"/>
    </row>
    <row r="99" spans="1:5" x14ac:dyDescent="0.15">
      <c r="A99" s="9" t="s">
        <v>126</v>
      </c>
      <c r="B99" s="9" t="s">
        <v>127</v>
      </c>
      <c r="C99" s="246">
        <v>80000</v>
      </c>
      <c r="D99" s="60"/>
      <c r="E99" s="60"/>
    </row>
    <row r="100" spans="1:5" x14ac:dyDescent="0.15">
      <c r="A100" s="9" t="s">
        <v>128</v>
      </c>
      <c r="B100" s="9" t="s">
        <v>127</v>
      </c>
      <c r="C100" s="246">
        <v>80000</v>
      </c>
      <c r="D100" s="60"/>
      <c r="E100" s="60"/>
    </row>
    <row r="101" spans="1:5" x14ac:dyDescent="0.15">
      <c r="A101" s="9" t="s">
        <v>129</v>
      </c>
      <c r="B101" s="9" t="s">
        <v>127</v>
      </c>
      <c r="C101" s="246">
        <v>90000</v>
      </c>
      <c r="D101" s="60"/>
      <c r="E101" s="60"/>
    </row>
    <row r="102" spans="1:5" x14ac:dyDescent="0.15">
      <c r="A102" s="9" t="s">
        <v>134</v>
      </c>
      <c r="B102" s="9" t="s">
        <v>127</v>
      </c>
      <c r="C102" s="246">
        <v>90000</v>
      </c>
      <c r="D102" s="60"/>
      <c r="E102" s="60"/>
    </row>
    <row r="103" spans="1:5" x14ac:dyDescent="0.15">
      <c r="A103" s="9" t="s">
        <v>135</v>
      </c>
      <c r="B103" s="9" t="s">
        <v>127</v>
      </c>
      <c r="C103" s="246">
        <v>90000</v>
      </c>
      <c r="D103" s="60"/>
      <c r="E103" s="60"/>
    </row>
    <row r="104" spans="1:5" x14ac:dyDescent="0.15">
      <c r="A104" s="9" t="s">
        <v>133</v>
      </c>
      <c r="B104" s="9" t="s">
        <v>175</v>
      </c>
      <c r="C104" s="246">
        <v>91000</v>
      </c>
      <c r="D104" s="60"/>
      <c r="E104" s="60"/>
    </row>
    <row r="105" spans="1:5" x14ac:dyDescent="0.15">
      <c r="A105" s="9" t="s">
        <v>144</v>
      </c>
      <c r="B105" s="9" t="s">
        <v>147</v>
      </c>
      <c r="C105" s="246">
        <v>75000</v>
      </c>
      <c r="D105" s="60"/>
      <c r="E105" s="60"/>
    </row>
    <row r="106" spans="1:5" x14ac:dyDescent="0.15">
      <c r="A106" s="9" t="s">
        <v>145</v>
      </c>
      <c r="B106" s="9" t="s">
        <v>147</v>
      </c>
      <c r="C106" s="246">
        <v>79000</v>
      </c>
      <c r="D106" s="60"/>
      <c r="E106" s="60"/>
    </row>
    <row r="107" spans="1:5" x14ac:dyDescent="0.15">
      <c r="A107" s="61" t="s">
        <v>146</v>
      </c>
      <c r="B107" s="9" t="s">
        <v>147</v>
      </c>
      <c r="C107" s="246">
        <v>120000</v>
      </c>
      <c r="D107" s="60"/>
      <c r="E107" s="60"/>
    </row>
    <row r="108" spans="1:5" x14ac:dyDescent="0.15">
      <c r="A108" s="198" t="s">
        <v>110</v>
      </c>
      <c r="B108" s="198"/>
      <c r="C108" s="247">
        <f>AVERAGE(C99:C107)</f>
        <v>88333.333333333328</v>
      </c>
      <c r="D108" s="62"/>
      <c r="E108" s="62"/>
    </row>
    <row r="109" spans="1:5" x14ac:dyDescent="0.15">
      <c r="A109" s="211" t="s">
        <v>765</v>
      </c>
      <c r="B109" s="212"/>
      <c r="C109" s="248">
        <f>C108*(1+2.4%)</f>
        <v>90453.333333333328</v>
      </c>
      <c r="D109" s="62"/>
      <c r="E109" s="62"/>
    </row>
    <row r="111" spans="1:5" x14ac:dyDescent="0.15">
      <c r="A111" s="174" t="s">
        <v>131</v>
      </c>
      <c r="B111" s="174"/>
      <c r="C111" s="174"/>
      <c r="D111" s="58"/>
      <c r="E111" s="58"/>
    </row>
    <row r="112" spans="1:5" x14ac:dyDescent="0.15">
      <c r="A112" s="9" t="s">
        <v>126</v>
      </c>
      <c r="B112" s="9" t="s">
        <v>127</v>
      </c>
      <c r="C112" s="246">
        <v>80000</v>
      </c>
      <c r="D112" s="60"/>
      <c r="E112" s="60"/>
    </row>
    <row r="113" spans="1:5" x14ac:dyDescent="0.15">
      <c r="A113" s="9" t="s">
        <v>128</v>
      </c>
      <c r="B113" s="9" t="s">
        <v>127</v>
      </c>
      <c r="C113" s="246">
        <v>80000</v>
      </c>
      <c r="D113" s="60"/>
      <c r="E113" s="60"/>
    </row>
    <row r="114" spans="1:5" x14ac:dyDescent="0.15">
      <c r="A114" s="9" t="s">
        <v>129</v>
      </c>
      <c r="B114" s="9" t="s">
        <v>127</v>
      </c>
      <c r="C114" s="246">
        <v>90000</v>
      </c>
      <c r="D114" s="60"/>
      <c r="E114" s="60"/>
    </row>
    <row r="115" spans="1:5" x14ac:dyDescent="0.15">
      <c r="A115" s="9" t="s">
        <v>132</v>
      </c>
      <c r="B115" s="9" t="s">
        <v>127</v>
      </c>
      <c r="C115" s="246">
        <v>90000</v>
      </c>
      <c r="D115" s="60"/>
      <c r="E115" s="60"/>
    </row>
    <row r="116" spans="1:5" x14ac:dyDescent="0.15">
      <c r="A116" s="9" t="s">
        <v>140</v>
      </c>
      <c r="B116" s="9" t="s">
        <v>143</v>
      </c>
      <c r="C116" s="246">
        <v>70000</v>
      </c>
      <c r="D116" s="60"/>
      <c r="E116" s="60"/>
    </row>
    <row r="117" spans="1:5" x14ac:dyDescent="0.15">
      <c r="A117" s="9" t="s">
        <v>141</v>
      </c>
      <c r="B117" s="9" t="s">
        <v>143</v>
      </c>
      <c r="C117" s="246">
        <v>100000</v>
      </c>
      <c r="D117" s="60"/>
      <c r="E117" s="60"/>
    </row>
    <row r="118" spans="1:5" x14ac:dyDescent="0.15">
      <c r="A118" s="9" t="s">
        <v>142</v>
      </c>
      <c r="B118" s="9" t="s">
        <v>143</v>
      </c>
      <c r="C118" s="246">
        <v>120000</v>
      </c>
      <c r="D118" s="60"/>
      <c r="E118" s="60"/>
    </row>
    <row r="119" spans="1:5" x14ac:dyDescent="0.15">
      <c r="A119" s="9" t="s">
        <v>138</v>
      </c>
      <c r="B119" s="9" t="s">
        <v>139</v>
      </c>
      <c r="C119" s="246">
        <v>70000</v>
      </c>
      <c r="D119" s="60"/>
      <c r="E119" s="60"/>
    </row>
    <row r="120" spans="1:5" ht="12" x14ac:dyDescent="0.15">
      <c r="A120" s="9" t="s">
        <v>137</v>
      </c>
      <c r="B120" s="63" t="s">
        <v>136</v>
      </c>
      <c r="C120" s="246">
        <v>75000</v>
      </c>
      <c r="D120" s="60"/>
      <c r="E120" s="60"/>
    </row>
    <row r="121" spans="1:5" x14ac:dyDescent="0.15">
      <c r="A121" s="198" t="s">
        <v>110</v>
      </c>
      <c r="B121" s="198"/>
      <c r="C121" s="249">
        <f>AVERAGE(C112:C120)</f>
        <v>86111.111111111109</v>
      </c>
      <c r="D121" s="64"/>
      <c r="E121" s="64"/>
    </row>
    <row r="122" spans="1:5" x14ac:dyDescent="0.15">
      <c r="A122" s="198" t="s">
        <v>765</v>
      </c>
      <c r="B122" s="198"/>
      <c r="C122" s="246">
        <f>C121*(1+2.4%)</f>
        <v>88177.777777777781</v>
      </c>
      <c r="D122" s="60"/>
      <c r="E122" s="60"/>
    </row>
    <row r="124" spans="1:5" x14ac:dyDescent="0.15">
      <c r="A124" s="174" t="s">
        <v>148</v>
      </c>
      <c r="B124" s="174"/>
      <c r="C124" s="174"/>
      <c r="D124" s="58"/>
      <c r="E124" s="58"/>
    </row>
    <row r="125" spans="1:5" x14ac:dyDescent="0.15">
      <c r="A125" s="61" t="s">
        <v>144</v>
      </c>
      <c r="B125" s="9" t="s">
        <v>149</v>
      </c>
      <c r="C125" s="246">
        <v>28000</v>
      </c>
      <c r="D125" s="60"/>
      <c r="E125" s="60"/>
    </row>
    <row r="126" spans="1:5" x14ac:dyDescent="0.15">
      <c r="A126" s="61" t="s">
        <v>145</v>
      </c>
      <c r="B126" s="9" t="s">
        <v>149</v>
      </c>
      <c r="C126" s="246">
        <v>28000</v>
      </c>
      <c r="D126" s="60"/>
      <c r="E126" s="60"/>
    </row>
    <row r="127" spans="1:5" x14ac:dyDescent="0.15">
      <c r="A127" s="61" t="s">
        <v>155</v>
      </c>
      <c r="B127" s="9" t="s">
        <v>149</v>
      </c>
      <c r="C127" s="246">
        <v>32000</v>
      </c>
      <c r="D127" s="60"/>
      <c r="E127" s="60"/>
    </row>
    <row r="128" spans="1:5" x14ac:dyDescent="0.15">
      <c r="A128" s="9" t="s">
        <v>151</v>
      </c>
      <c r="B128" s="9" t="s">
        <v>150</v>
      </c>
      <c r="C128" s="246">
        <v>30000</v>
      </c>
      <c r="D128" s="60"/>
      <c r="E128" s="60"/>
    </row>
    <row r="129" spans="1:5" x14ac:dyDescent="0.15">
      <c r="A129" s="9" t="s">
        <v>146</v>
      </c>
      <c r="B129" s="9" t="s">
        <v>150</v>
      </c>
      <c r="C129" s="246">
        <v>34000</v>
      </c>
      <c r="D129" s="60"/>
      <c r="E129" s="60"/>
    </row>
    <row r="130" spans="1:5" x14ac:dyDescent="0.15">
      <c r="A130" s="61" t="s">
        <v>152</v>
      </c>
      <c r="B130" s="9" t="s">
        <v>150</v>
      </c>
      <c r="C130" s="246">
        <v>40000</v>
      </c>
      <c r="D130" s="60"/>
      <c r="E130" s="60"/>
    </row>
    <row r="131" spans="1:5" x14ac:dyDescent="0.15">
      <c r="A131" s="61" t="s">
        <v>153</v>
      </c>
      <c r="B131" s="9" t="s">
        <v>154</v>
      </c>
      <c r="C131" s="246">
        <v>30000</v>
      </c>
      <c r="D131" s="60"/>
      <c r="E131" s="60"/>
    </row>
    <row r="132" spans="1:5" x14ac:dyDescent="0.15">
      <c r="A132" s="198" t="s">
        <v>110</v>
      </c>
      <c r="B132" s="198"/>
      <c r="C132" s="249">
        <f>AVERAGE(C125:C131)</f>
        <v>31714.285714285714</v>
      </c>
      <c r="D132" s="64"/>
      <c r="E132" s="64"/>
    </row>
    <row r="133" spans="1:5" x14ac:dyDescent="0.15">
      <c r="A133" s="198" t="s">
        <v>765</v>
      </c>
      <c r="B133" s="198"/>
      <c r="C133" s="246">
        <f>C132*(1+2.4%)</f>
        <v>32475.428571428572</v>
      </c>
      <c r="D133" s="60"/>
      <c r="E133" s="60"/>
    </row>
    <row r="134" spans="1:5" x14ac:dyDescent="0.15">
      <c r="A134" s="65"/>
      <c r="C134" s="66"/>
      <c r="D134" s="66"/>
      <c r="E134" s="66"/>
    </row>
    <row r="135" spans="1:5" x14ac:dyDescent="0.15">
      <c r="A135" s="174" t="s">
        <v>158</v>
      </c>
      <c r="B135" s="174"/>
      <c r="C135" s="174"/>
      <c r="D135" s="58"/>
      <c r="E135" s="58"/>
    </row>
    <row r="136" spans="1:5" x14ac:dyDescent="0.15">
      <c r="A136" s="61" t="s">
        <v>157</v>
      </c>
      <c r="B136" s="9" t="s">
        <v>147</v>
      </c>
      <c r="C136" s="246">
        <v>25000</v>
      </c>
      <c r="D136" s="60"/>
      <c r="E136" s="60"/>
    </row>
    <row r="137" spans="1:5" x14ac:dyDescent="0.15">
      <c r="A137" s="9" t="s">
        <v>137</v>
      </c>
      <c r="B137" s="9" t="s">
        <v>159</v>
      </c>
      <c r="C137" s="246">
        <v>30000</v>
      </c>
      <c r="D137" s="60"/>
      <c r="E137" s="60"/>
    </row>
    <row r="138" spans="1:5" x14ac:dyDescent="0.15">
      <c r="A138" s="61" t="s">
        <v>157</v>
      </c>
      <c r="B138" s="9" t="s">
        <v>160</v>
      </c>
      <c r="C138" s="246">
        <v>30000</v>
      </c>
      <c r="D138" s="60"/>
      <c r="E138" s="60"/>
    </row>
    <row r="139" spans="1:5" x14ac:dyDescent="0.15">
      <c r="A139" s="61" t="s">
        <v>162</v>
      </c>
      <c r="B139" s="9" t="s">
        <v>161</v>
      </c>
      <c r="C139" s="246">
        <v>30000</v>
      </c>
      <c r="D139" s="60"/>
      <c r="E139" s="60"/>
    </row>
    <row r="140" spans="1:5" x14ac:dyDescent="0.15">
      <c r="A140" s="61" t="s">
        <v>142</v>
      </c>
      <c r="B140" s="9" t="s">
        <v>163</v>
      </c>
      <c r="C140" s="246">
        <v>40000</v>
      </c>
      <c r="D140" s="60"/>
      <c r="E140" s="60"/>
    </row>
    <row r="141" spans="1:5" x14ac:dyDescent="0.15">
      <c r="A141" s="61" t="s">
        <v>164</v>
      </c>
      <c r="B141" s="9" t="s">
        <v>163</v>
      </c>
      <c r="C141" s="246">
        <v>30000</v>
      </c>
      <c r="D141" s="60"/>
      <c r="E141" s="60"/>
    </row>
    <row r="142" spans="1:5" x14ac:dyDescent="0.15">
      <c r="A142" s="198" t="s">
        <v>110</v>
      </c>
      <c r="B142" s="198"/>
      <c r="C142" s="249">
        <f>AVERAGE(C136:C141)</f>
        <v>30833.333333333332</v>
      </c>
      <c r="D142" s="64"/>
      <c r="E142" s="64"/>
    </row>
    <row r="143" spans="1:5" x14ac:dyDescent="0.15">
      <c r="A143" s="198" t="s">
        <v>765</v>
      </c>
      <c r="B143" s="198"/>
      <c r="C143" s="246">
        <f>C142*(1+2.4%)</f>
        <v>31573.333333333332</v>
      </c>
      <c r="D143" s="60"/>
      <c r="E143" s="60"/>
    </row>
    <row r="145" spans="1:5" x14ac:dyDescent="0.15">
      <c r="A145" s="242" t="s">
        <v>156</v>
      </c>
      <c r="B145" s="243"/>
      <c r="C145" s="244"/>
      <c r="D145" s="6" t="s">
        <v>652</v>
      </c>
    </row>
    <row r="146" spans="1:5" x14ac:dyDescent="0.15">
      <c r="A146" s="9" t="s">
        <v>153</v>
      </c>
      <c r="B146" s="9" t="s">
        <v>154</v>
      </c>
      <c r="C146" s="246">
        <v>50000</v>
      </c>
      <c r="D146" s="60"/>
      <c r="E146" s="60"/>
    </row>
    <row r="147" spans="1:5" x14ac:dyDescent="0.15">
      <c r="A147" s="198" t="s">
        <v>110</v>
      </c>
      <c r="B147" s="198"/>
      <c r="C147" s="249">
        <f>C146</f>
        <v>50000</v>
      </c>
      <c r="D147" s="64"/>
      <c r="E147" s="64"/>
    </row>
    <row r="148" spans="1:5" x14ac:dyDescent="0.15">
      <c r="A148" s="198" t="s">
        <v>765</v>
      </c>
      <c r="B148" s="198"/>
      <c r="C148" s="246">
        <f>C147*(1+2.4%)</f>
        <v>51200</v>
      </c>
      <c r="D148" s="60"/>
      <c r="E148" s="60"/>
    </row>
    <row r="150" spans="1:5" x14ac:dyDescent="0.15">
      <c r="A150" s="174" t="s">
        <v>165</v>
      </c>
      <c r="B150" s="174"/>
      <c r="C150" s="174"/>
      <c r="D150" s="6" t="s">
        <v>653</v>
      </c>
    </row>
    <row r="151" spans="1:5" x14ac:dyDescent="0.15">
      <c r="A151" s="9" t="s">
        <v>153</v>
      </c>
      <c r="B151" s="9" t="s">
        <v>154</v>
      </c>
      <c r="C151" s="246">
        <v>50000</v>
      </c>
      <c r="D151" s="60"/>
      <c r="E151" s="60"/>
    </row>
    <row r="152" spans="1:5" x14ac:dyDescent="0.15">
      <c r="A152" s="198" t="s">
        <v>110</v>
      </c>
      <c r="B152" s="198"/>
      <c r="C152" s="249">
        <f>C151</f>
        <v>50000</v>
      </c>
      <c r="D152" s="64"/>
      <c r="E152" s="64"/>
    </row>
    <row r="153" spans="1:5" x14ac:dyDescent="0.15">
      <c r="A153" s="198" t="s">
        <v>765</v>
      </c>
      <c r="B153" s="198"/>
      <c r="C153" s="246">
        <f>C152*(1+2.4%)</f>
        <v>51200</v>
      </c>
      <c r="D153" s="60"/>
      <c r="E153" s="60"/>
    </row>
    <row r="155" spans="1:5" x14ac:dyDescent="0.15">
      <c r="A155" s="174" t="s">
        <v>166</v>
      </c>
      <c r="B155" s="174"/>
      <c r="C155" s="174"/>
      <c r="D155" s="58"/>
      <c r="E155" s="58"/>
    </row>
    <row r="156" spans="1:5" x14ac:dyDescent="0.15">
      <c r="A156" s="9" t="s">
        <v>137</v>
      </c>
      <c r="B156" s="9" t="s">
        <v>147</v>
      </c>
      <c r="C156" s="246">
        <v>130000</v>
      </c>
      <c r="D156" s="60"/>
      <c r="E156" s="60"/>
    </row>
    <row r="157" spans="1:5" x14ac:dyDescent="0.15">
      <c r="A157" s="9" t="s">
        <v>171</v>
      </c>
      <c r="B157" s="9" t="s">
        <v>127</v>
      </c>
      <c r="C157" s="246">
        <v>140000</v>
      </c>
      <c r="D157" s="60"/>
      <c r="E157" s="60"/>
    </row>
    <row r="158" spans="1:5" x14ac:dyDescent="0.15">
      <c r="A158" s="9" t="s">
        <v>172</v>
      </c>
      <c r="B158" s="9" t="s">
        <v>127</v>
      </c>
      <c r="C158" s="246">
        <v>120000</v>
      </c>
      <c r="D158" s="60"/>
      <c r="E158" s="60"/>
    </row>
    <row r="159" spans="1:5" x14ac:dyDescent="0.15">
      <c r="A159" s="198" t="s">
        <v>110</v>
      </c>
      <c r="B159" s="198"/>
      <c r="C159" s="250">
        <f>AVERAGE(C156:C158)</f>
        <v>130000</v>
      </c>
      <c r="D159" s="64"/>
      <c r="E159" s="64"/>
    </row>
    <row r="160" spans="1:5" x14ac:dyDescent="0.15">
      <c r="A160" s="198" t="s">
        <v>765</v>
      </c>
      <c r="B160" s="198"/>
      <c r="C160" s="246">
        <f>C159*(1+2.4%)</f>
        <v>133120</v>
      </c>
      <c r="D160" s="60"/>
      <c r="E160" s="60"/>
    </row>
    <row r="161" spans="1:5" x14ac:dyDescent="0.15">
      <c r="C161" s="66"/>
      <c r="D161" s="66"/>
      <c r="E161" s="66"/>
    </row>
    <row r="162" spans="1:5" x14ac:dyDescent="0.15">
      <c r="A162" s="242" t="s">
        <v>173</v>
      </c>
      <c r="B162" s="243"/>
      <c r="C162" s="244"/>
      <c r="D162" s="58"/>
      <c r="E162" s="58"/>
    </row>
    <row r="163" spans="1:5" x14ac:dyDescent="0.15">
      <c r="A163" s="9" t="s">
        <v>129</v>
      </c>
      <c r="B163" s="9" t="s">
        <v>127</v>
      </c>
      <c r="C163" s="246">
        <v>130000</v>
      </c>
      <c r="D163" s="60"/>
      <c r="E163" s="60"/>
    </row>
    <row r="164" spans="1:5" x14ac:dyDescent="0.15">
      <c r="A164" s="9" t="s">
        <v>132</v>
      </c>
      <c r="B164" s="9" t="s">
        <v>127</v>
      </c>
      <c r="C164" s="246">
        <v>130000</v>
      </c>
      <c r="D164" s="60"/>
      <c r="E164" s="60"/>
    </row>
    <row r="165" spans="1:5" x14ac:dyDescent="0.15">
      <c r="A165" s="9" t="s">
        <v>174</v>
      </c>
      <c r="B165" s="9" t="s">
        <v>175</v>
      </c>
      <c r="C165" s="246">
        <v>130000</v>
      </c>
      <c r="D165" s="60"/>
      <c r="E165" s="60"/>
    </row>
    <row r="166" spans="1:5" x14ac:dyDescent="0.15">
      <c r="A166" s="198" t="s">
        <v>110</v>
      </c>
      <c r="B166" s="198"/>
      <c r="C166" s="249">
        <f>AVERAGE(C163:C165)</f>
        <v>130000</v>
      </c>
      <c r="D166" s="64"/>
      <c r="E166" s="64"/>
    </row>
    <row r="167" spans="1:5" x14ac:dyDescent="0.15">
      <c r="A167" s="198" t="s">
        <v>765</v>
      </c>
      <c r="B167" s="198"/>
      <c r="C167" s="249">
        <f>C166*(1+2.4%)</f>
        <v>133120</v>
      </c>
      <c r="D167" s="64"/>
      <c r="E167" s="64"/>
    </row>
    <row r="168" spans="1:5" x14ac:dyDescent="0.15">
      <c r="C168" s="66"/>
      <c r="D168" s="66"/>
      <c r="E168" s="66"/>
    </row>
    <row r="169" spans="1:5" x14ac:dyDescent="0.15">
      <c r="A169" s="174" t="s">
        <v>176</v>
      </c>
      <c r="B169" s="174"/>
      <c r="C169" s="174"/>
      <c r="D169" s="58"/>
      <c r="E169" s="58"/>
    </row>
    <row r="170" spans="1:5" x14ac:dyDescent="0.15">
      <c r="A170" s="9" t="s">
        <v>174</v>
      </c>
      <c r="B170" s="9" t="s">
        <v>175</v>
      </c>
      <c r="C170" s="246">
        <v>66000</v>
      </c>
      <c r="D170" s="60"/>
      <c r="E170" s="60"/>
    </row>
    <row r="171" spans="1:5" x14ac:dyDescent="0.15">
      <c r="A171" s="9" t="s">
        <v>177</v>
      </c>
      <c r="B171" s="9" t="s">
        <v>127</v>
      </c>
      <c r="C171" s="246">
        <v>80000</v>
      </c>
      <c r="D171" s="60"/>
      <c r="E171" s="60"/>
    </row>
    <row r="172" spans="1:5" x14ac:dyDescent="0.15">
      <c r="A172" s="9" t="s">
        <v>178</v>
      </c>
      <c r="B172" s="9" t="s">
        <v>127</v>
      </c>
      <c r="C172" s="246">
        <v>80000</v>
      </c>
      <c r="D172" s="60"/>
      <c r="E172" s="60"/>
    </row>
    <row r="173" spans="1:5" x14ac:dyDescent="0.15">
      <c r="A173" s="9" t="s">
        <v>179</v>
      </c>
      <c r="B173" s="9" t="s">
        <v>127</v>
      </c>
      <c r="C173" s="246">
        <v>80000</v>
      </c>
      <c r="D173" s="60"/>
      <c r="E173" s="60"/>
    </row>
    <row r="174" spans="1:5" x14ac:dyDescent="0.15">
      <c r="A174" s="9" t="s">
        <v>129</v>
      </c>
      <c r="B174" s="9" t="s">
        <v>127</v>
      </c>
      <c r="C174" s="246">
        <v>80000</v>
      </c>
      <c r="D174" s="60"/>
      <c r="E174" s="60"/>
    </row>
    <row r="175" spans="1:5" x14ac:dyDescent="0.15">
      <c r="A175" s="9" t="s">
        <v>132</v>
      </c>
      <c r="B175" s="9" t="s">
        <v>127</v>
      </c>
      <c r="C175" s="246">
        <v>80000</v>
      </c>
      <c r="D175" s="60"/>
      <c r="E175" s="60"/>
    </row>
    <row r="176" spans="1:5" x14ac:dyDescent="0.15">
      <c r="A176" s="198" t="s">
        <v>110</v>
      </c>
      <c r="B176" s="198"/>
      <c r="C176" s="249">
        <f>AVERAGE(C170:C175)</f>
        <v>77666.666666666672</v>
      </c>
      <c r="D176" s="64"/>
      <c r="E176" s="64"/>
    </row>
    <row r="177" spans="1:5" x14ac:dyDescent="0.15">
      <c r="A177" s="198" t="s">
        <v>765</v>
      </c>
      <c r="B177" s="198"/>
      <c r="C177" s="249">
        <f>C176*(1+2.4%)</f>
        <v>79530.666666666672</v>
      </c>
      <c r="D177" s="64"/>
      <c r="E177" s="64"/>
    </row>
    <row r="178" spans="1:5" x14ac:dyDescent="0.15">
      <c r="A178" s="245" t="s">
        <v>167</v>
      </c>
      <c r="B178" s="245"/>
      <c r="C178" s="245"/>
      <c r="D178" s="16"/>
      <c r="E178" s="16"/>
    </row>
    <row r="179" spans="1:5" x14ac:dyDescent="0.15">
      <c r="A179" s="9" t="s">
        <v>153</v>
      </c>
      <c r="B179" s="9" t="s">
        <v>154</v>
      </c>
      <c r="C179" s="246">
        <v>40000</v>
      </c>
      <c r="D179" s="60"/>
      <c r="E179" s="60"/>
    </row>
    <row r="180" spans="1:5" x14ac:dyDescent="0.15">
      <c r="A180" s="9" t="s">
        <v>140</v>
      </c>
      <c r="B180" s="9" t="s">
        <v>170</v>
      </c>
      <c r="C180" s="246">
        <v>41000</v>
      </c>
      <c r="D180" s="60"/>
      <c r="E180" s="60"/>
    </row>
    <row r="181" spans="1:5" x14ac:dyDescent="0.15">
      <c r="A181" s="9" t="s">
        <v>169</v>
      </c>
      <c r="B181" s="9" t="s">
        <v>159</v>
      </c>
      <c r="C181" s="246">
        <v>50000</v>
      </c>
      <c r="D181" s="60"/>
      <c r="E181" s="60"/>
    </row>
    <row r="182" spans="1:5" x14ac:dyDescent="0.15">
      <c r="A182" s="198" t="s">
        <v>110</v>
      </c>
      <c r="B182" s="198"/>
      <c r="C182" s="249">
        <f>AVERAGE(C179:C181)</f>
        <v>43666.666666666664</v>
      </c>
      <c r="D182" s="64"/>
      <c r="E182" s="64"/>
    </row>
    <row r="183" spans="1:5" x14ac:dyDescent="0.15">
      <c r="A183" s="198" t="s">
        <v>765</v>
      </c>
      <c r="B183" s="198"/>
      <c r="C183" s="249">
        <f>C182*(1+2.4%)</f>
        <v>44714.666666666664</v>
      </c>
      <c r="D183" s="64"/>
      <c r="E183" s="64"/>
    </row>
    <row r="185" spans="1:5" x14ac:dyDescent="0.15">
      <c r="A185" s="174" t="s">
        <v>168</v>
      </c>
      <c r="B185" s="174"/>
      <c r="C185" s="174"/>
      <c r="D185" s="58"/>
      <c r="E185" s="58"/>
    </row>
    <row r="186" spans="1:5" x14ac:dyDescent="0.15">
      <c r="A186" s="68" t="s">
        <v>180</v>
      </c>
      <c r="B186" s="69" t="s">
        <v>139</v>
      </c>
      <c r="C186" s="246">
        <v>40000</v>
      </c>
      <c r="D186" s="60"/>
      <c r="E186" s="60"/>
    </row>
    <row r="187" spans="1:5" x14ac:dyDescent="0.15">
      <c r="A187" s="9" t="s">
        <v>153</v>
      </c>
      <c r="B187" s="9" t="s">
        <v>154</v>
      </c>
      <c r="C187" s="246">
        <v>40000</v>
      </c>
      <c r="D187" s="60"/>
      <c r="E187" s="60"/>
    </row>
    <row r="188" spans="1:5" x14ac:dyDescent="0.15">
      <c r="A188" s="9" t="s">
        <v>140</v>
      </c>
      <c r="B188" s="9" t="s">
        <v>170</v>
      </c>
      <c r="C188" s="246">
        <v>41000</v>
      </c>
      <c r="D188" s="60"/>
      <c r="E188" s="60"/>
    </row>
    <row r="189" spans="1:5" x14ac:dyDescent="0.15">
      <c r="A189" s="198" t="s">
        <v>110</v>
      </c>
      <c r="B189" s="198"/>
      <c r="C189" s="250">
        <f>AVERAGE(C186:C188)</f>
        <v>40333.333333333336</v>
      </c>
      <c r="D189" s="64"/>
      <c r="E189" s="64"/>
    </row>
    <row r="190" spans="1:5" x14ac:dyDescent="0.15">
      <c r="A190" s="198" t="s">
        <v>765</v>
      </c>
      <c r="B190" s="198"/>
      <c r="C190" s="249">
        <f>C189*(1+2.4%)</f>
        <v>41301.333333333336</v>
      </c>
      <c r="D190" s="64"/>
      <c r="E190" s="64"/>
    </row>
    <row r="192" spans="1:5" x14ac:dyDescent="0.15">
      <c r="A192" s="209" t="s">
        <v>189</v>
      </c>
      <c r="B192" s="210"/>
      <c r="C192" s="210"/>
      <c r="D192" s="210"/>
      <c r="E192" s="16"/>
    </row>
    <row r="193" spans="1:5" ht="24" x14ac:dyDescent="0.15">
      <c r="A193" s="251" t="s">
        <v>190</v>
      </c>
      <c r="B193" s="251" t="s">
        <v>191</v>
      </c>
      <c r="C193" s="251" t="s">
        <v>192</v>
      </c>
      <c r="D193" s="251" t="s">
        <v>193</v>
      </c>
      <c r="E193" s="4"/>
    </row>
    <row r="194" spans="1:5" ht="12" x14ac:dyDescent="0.15">
      <c r="A194" s="1" t="s">
        <v>194</v>
      </c>
      <c r="B194" s="2">
        <v>474785</v>
      </c>
      <c r="C194" s="2">
        <v>392545</v>
      </c>
      <c r="D194" s="2">
        <f>SUM(B194:C194)</f>
        <v>867330</v>
      </c>
      <c r="E194" s="3"/>
    </row>
    <row r="195" spans="1:5" ht="12" x14ac:dyDescent="0.15">
      <c r="A195" s="1" t="s">
        <v>195</v>
      </c>
      <c r="B195" s="2">
        <v>482370</v>
      </c>
      <c r="C195" s="2">
        <v>310690</v>
      </c>
      <c r="D195" s="2">
        <f t="shared" ref="D195:D196" si="0">SUM(B195:C195)</f>
        <v>793060</v>
      </c>
      <c r="E195" s="3"/>
    </row>
    <row r="196" spans="1:5" ht="12" x14ac:dyDescent="0.15">
      <c r="A196" s="1" t="s">
        <v>196</v>
      </c>
      <c r="B196" s="2">
        <v>248215</v>
      </c>
      <c r="C196" s="2">
        <v>167815</v>
      </c>
      <c r="D196" s="2">
        <f t="shared" si="0"/>
        <v>416030</v>
      </c>
      <c r="E196" s="3"/>
    </row>
    <row r="197" spans="1:5" x14ac:dyDescent="0.15">
      <c r="A197" s="5" t="s">
        <v>197</v>
      </c>
    </row>
    <row r="198" spans="1:5" x14ac:dyDescent="0.15">
      <c r="A198" s="5" t="s">
        <v>198</v>
      </c>
    </row>
  </sheetData>
  <mergeCells count="72">
    <mergeCell ref="A7:D7"/>
    <mergeCell ref="A1:E1"/>
    <mergeCell ref="A16:E16"/>
    <mergeCell ref="A3:E3"/>
    <mergeCell ref="A14:D14"/>
    <mergeCell ref="A9:E9"/>
    <mergeCell ref="A4:D4"/>
    <mergeCell ref="A5:D5"/>
    <mergeCell ref="A6:D6"/>
    <mergeCell ref="A22:D22"/>
    <mergeCell ref="A24:E24"/>
    <mergeCell ref="A25:E25"/>
    <mergeCell ref="A30:D30"/>
    <mergeCell ref="A17:E17"/>
    <mergeCell ref="A32:E32"/>
    <mergeCell ref="A33:E33"/>
    <mergeCell ref="A38:D38"/>
    <mergeCell ref="A40:E40"/>
    <mergeCell ref="A41:E41"/>
    <mergeCell ref="A46:D46"/>
    <mergeCell ref="A48:E48"/>
    <mergeCell ref="A49:E49"/>
    <mergeCell ref="A54:D54"/>
    <mergeCell ref="A56:E56"/>
    <mergeCell ref="A57:E57"/>
    <mergeCell ref="A62:D62"/>
    <mergeCell ref="A64:E64"/>
    <mergeCell ref="A65:E65"/>
    <mergeCell ref="A70:D70"/>
    <mergeCell ref="A72:E72"/>
    <mergeCell ref="A73:E73"/>
    <mergeCell ref="A78:D78"/>
    <mergeCell ref="A80:E80"/>
    <mergeCell ref="A81:E81"/>
    <mergeCell ref="A86:D86"/>
    <mergeCell ref="A89:E89"/>
    <mergeCell ref="A90:E90"/>
    <mergeCell ref="A97:C97"/>
    <mergeCell ref="A98:C98"/>
    <mergeCell ref="A108:B108"/>
    <mergeCell ref="A109:B109"/>
    <mergeCell ref="A111:C111"/>
    <mergeCell ref="A121:B121"/>
    <mergeCell ref="A122:B122"/>
    <mergeCell ref="A124:C124"/>
    <mergeCell ref="A132:B132"/>
    <mergeCell ref="A133:B133"/>
    <mergeCell ref="A135:C135"/>
    <mergeCell ref="A142:B142"/>
    <mergeCell ref="A143:B143"/>
    <mergeCell ref="A145:C145"/>
    <mergeCell ref="A147:B147"/>
    <mergeCell ref="A148:B148"/>
    <mergeCell ref="A150:C150"/>
    <mergeCell ref="A152:B152"/>
    <mergeCell ref="A153:B153"/>
    <mergeCell ref="A155:C155"/>
    <mergeCell ref="A159:B159"/>
    <mergeCell ref="A160:B160"/>
    <mergeCell ref="A162:C162"/>
    <mergeCell ref="A166:B166"/>
    <mergeCell ref="A167:B167"/>
    <mergeCell ref="A169:C169"/>
    <mergeCell ref="A176:B176"/>
    <mergeCell ref="A189:B189"/>
    <mergeCell ref="A190:B190"/>
    <mergeCell ref="A192:D192"/>
    <mergeCell ref="A177:B177"/>
    <mergeCell ref="A178:C178"/>
    <mergeCell ref="A182:B182"/>
    <mergeCell ref="A183:B183"/>
    <mergeCell ref="A185:C185"/>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G35"/>
  <sheetViews>
    <sheetView showGridLines="0" zoomScaleNormal="100" workbookViewId="0">
      <selection sqref="A1:E1"/>
    </sheetView>
  </sheetViews>
  <sheetFormatPr baseColWidth="10" defaultColWidth="11.5" defaultRowHeight="11" x14ac:dyDescent="0.15"/>
  <cols>
    <col min="1" max="1" width="33.6640625" style="6" customWidth="1"/>
    <col min="2" max="16384" width="11.5" style="6"/>
  </cols>
  <sheetData>
    <row r="1" spans="1:7" ht="13" x14ac:dyDescent="0.15">
      <c r="A1" s="182" t="s">
        <v>725</v>
      </c>
      <c r="B1" s="182"/>
      <c r="C1" s="182"/>
      <c r="D1" s="182"/>
      <c r="E1" s="182"/>
    </row>
    <row r="2" spans="1:7" ht="27" customHeight="1" x14ac:dyDescent="0.15">
      <c r="A2" s="215" t="s">
        <v>224</v>
      </c>
      <c r="B2" s="215"/>
      <c r="C2" s="215"/>
      <c r="D2" s="215"/>
      <c r="E2" s="215"/>
    </row>
    <row r="3" spans="1:7" ht="24" x14ac:dyDescent="0.15">
      <c r="A3" s="251" t="s">
        <v>223</v>
      </c>
      <c r="B3" s="251" t="s">
        <v>237</v>
      </c>
      <c r="C3" s="278" t="s">
        <v>119</v>
      </c>
      <c r="D3" s="278" t="s">
        <v>763</v>
      </c>
      <c r="E3" s="251" t="s">
        <v>118</v>
      </c>
    </row>
    <row r="4" spans="1:7" x14ac:dyDescent="0.15">
      <c r="A4" s="9" t="s">
        <v>225</v>
      </c>
      <c r="B4" s="9"/>
      <c r="C4" s="246">
        <v>5800</v>
      </c>
      <c r="D4" s="33">
        <f>C4*(1+2.4%)</f>
        <v>5939.2</v>
      </c>
      <c r="E4" s="33">
        <f>B4*D4</f>
        <v>0</v>
      </c>
    </row>
    <row r="5" spans="1:7" x14ac:dyDescent="0.15">
      <c r="A5" s="9" t="s">
        <v>226</v>
      </c>
      <c r="B5" s="9"/>
      <c r="C5" s="246">
        <v>6200</v>
      </c>
      <c r="D5" s="33">
        <f t="shared" ref="D5:D15" si="0">C5*(1+2.4%)</f>
        <v>6348.8</v>
      </c>
      <c r="E5" s="33">
        <f>B5*D5</f>
        <v>0</v>
      </c>
    </row>
    <row r="6" spans="1:7" x14ac:dyDescent="0.15">
      <c r="A6" s="9" t="s">
        <v>227</v>
      </c>
      <c r="B6" s="9"/>
      <c r="C6" s="246">
        <v>8400</v>
      </c>
      <c r="D6" s="33">
        <f t="shared" si="0"/>
        <v>8601.6</v>
      </c>
      <c r="E6" s="33">
        <f t="shared" ref="E6:E15" si="1">B6*D6</f>
        <v>0</v>
      </c>
    </row>
    <row r="7" spans="1:7" x14ac:dyDescent="0.15">
      <c r="A7" s="9" t="s">
        <v>228</v>
      </c>
      <c r="B7" s="9"/>
      <c r="C7" s="246">
        <v>7300</v>
      </c>
      <c r="D7" s="33">
        <f t="shared" si="0"/>
        <v>7475.2</v>
      </c>
      <c r="E7" s="33">
        <f t="shared" si="1"/>
        <v>0</v>
      </c>
    </row>
    <row r="8" spans="1:7" x14ac:dyDescent="0.15">
      <c r="A8" s="101" t="s">
        <v>229</v>
      </c>
      <c r="B8" s="101"/>
      <c r="C8" s="246">
        <v>9600</v>
      </c>
      <c r="D8" s="90">
        <f t="shared" si="0"/>
        <v>9830.4</v>
      </c>
      <c r="E8" s="90">
        <f t="shared" si="1"/>
        <v>0</v>
      </c>
    </row>
    <row r="9" spans="1:7" x14ac:dyDescent="0.15">
      <c r="A9" s="101" t="s">
        <v>230</v>
      </c>
      <c r="B9" s="101"/>
      <c r="C9" s="246">
        <v>10500</v>
      </c>
      <c r="D9" s="90">
        <f t="shared" si="0"/>
        <v>10752</v>
      </c>
      <c r="E9" s="90">
        <f t="shared" si="1"/>
        <v>0</v>
      </c>
    </row>
    <row r="10" spans="1:7" x14ac:dyDescent="0.15">
      <c r="A10" s="101" t="s">
        <v>231</v>
      </c>
      <c r="B10" s="101"/>
      <c r="C10" s="246">
        <v>8400</v>
      </c>
      <c r="D10" s="90">
        <f t="shared" si="0"/>
        <v>8601.6</v>
      </c>
      <c r="E10" s="90">
        <f>B10*D10</f>
        <v>0</v>
      </c>
    </row>
    <row r="11" spans="1:7" x14ac:dyDescent="0.15">
      <c r="A11" s="101" t="s">
        <v>232</v>
      </c>
      <c r="B11" s="101"/>
      <c r="C11" s="246">
        <v>10100</v>
      </c>
      <c r="D11" s="90">
        <f t="shared" si="0"/>
        <v>10342.4</v>
      </c>
      <c r="E11" s="90">
        <f t="shared" si="1"/>
        <v>0</v>
      </c>
      <c r="G11" s="304" t="s">
        <v>719</v>
      </c>
    </row>
    <row r="12" spans="1:7" x14ac:dyDescent="0.15">
      <c r="A12" s="101" t="s">
        <v>233</v>
      </c>
      <c r="B12" s="101"/>
      <c r="C12" s="246">
        <v>11900</v>
      </c>
      <c r="D12" s="90">
        <f t="shared" si="0"/>
        <v>12185.6</v>
      </c>
      <c r="E12" s="90">
        <f t="shared" si="1"/>
        <v>0</v>
      </c>
    </row>
    <row r="13" spans="1:7" x14ac:dyDescent="0.15">
      <c r="A13" s="101" t="s">
        <v>234</v>
      </c>
      <c r="B13" s="101"/>
      <c r="C13" s="246">
        <v>8700</v>
      </c>
      <c r="D13" s="90">
        <f t="shared" si="0"/>
        <v>8908.8000000000011</v>
      </c>
      <c r="E13" s="90">
        <f t="shared" si="1"/>
        <v>0</v>
      </c>
    </row>
    <row r="14" spans="1:7" x14ac:dyDescent="0.15">
      <c r="A14" s="101" t="s">
        <v>235</v>
      </c>
      <c r="B14" s="101"/>
      <c r="C14" s="246">
        <v>10500</v>
      </c>
      <c r="D14" s="90">
        <f t="shared" si="0"/>
        <v>10752</v>
      </c>
      <c r="E14" s="90">
        <f t="shared" si="1"/>
        <v>0</v>
      </c>
    </row>
    <row r="15" spans="1:7" x14ac:dyDescent="0.15">
      <c r="A15" s="101" t="s">
        <v>236</v>
      </c>
      <c r="B15" s="101"/>
      <c r="C15" s="246">
        <v>12900</v>
      </c>
      <c r="D15" s="90">
        <f t="shared" si="0"/>
        <v>13209.6</v>
      </c>
      <c r="E15" s="90">
        <f t="shared" si="1"/>
        <v>0</v>
      </c>
    </row>
    <row r="16" spans="1:7" x14ac:dyDescent="0.15">
      <c r="A16" s="175" t="s">
        <v>755</v>
      </c>
      <c r="B16" s="175"/>
      <c r="C16" s="175"/>
      <c r="D16" s="8"/>
      <c r="E16" s="89">
        <f>SUM(E4:E15)</f>
        <v>0</v>
      </c>
    </row>
    <row r="18" spans="1:6" x14ac:dyDescent="0.15">
      <c r="A18" s="199" t="s">
        <v>122</v>
      </c>
      <c r="B18" s="200"/>
      <c r="C18" s="200"/>
      <c r="D18" s="200"/>
      <c r="E18" s="216"/>
      <c r="F18" s="85"/>
    </row>
    <row r="19" spans="1:6" ht="167.25" customHeight="1" x14ac:dyDescent="0.15">
      <c r="A19" s="215" t="s">
        <v>648</v>
      </c>
      <c r="B19" s="215"/>
      <c r="C19" s="215"/>
      <c r="D19" s="215"/>
      <c r="E19" s="215"/>
    </row>
    <row r="35" spans="1:1" x14ac:dyDescent="0.15">
      <c r="A35" s="6" t="s">
        <v>649</v>
      </c>
    </row>
  </sheetData>
  <mergeCells count="5">
    <mergeCell ref="A19:E19"/>
    <mergeCell ref="A1:E1"/>
    <mergeCell ref="A2:E2"/>
    <mergeCell ref="A16:C16"/>
    <mergeCell ref="A18:E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F14"/>
  <sheetViews>
    <sheetView showGridLines="0" zoomScaleNormal="100" workbookViewId="0">
      <selection activeCell="E3" sqref="E3"/>
    </sheetView>
  </sheetViews>
  <sheetFormatPr baseColWidth="10" defaultColWidth="11.5" defaultRowHeight="11" x14ac:dyDescent="0.15"/>
  <cols>
    <col min="1" max="1" width="35.33203125" style="121" customWidth="1"/>
    <col min="2" max="4" width="11.5" style="6"/>
    <col min="5" max="5" width="12" style="6" bestFit="1" customWidth="1"/>
    <col min="6" max="6" width="24.6640625" style="6" customWidth="1"/>
    <col min="7" max="16384" width="11.5" style="6"/>
  </cols>
  <sheetData>
    <row r="1" spans="1:6" ht="15" customHeight="1" x14ac:dyDescent="0.15">
      <c r="A1" s="276" t="s">
        <v>724</v>
      </c>
      <c r="B1" s="276"/>
      <c r="C1" s="276"/>
      <c r="D1" s="276"/>
      <c r="E1" s="276"/>
      <c r="F1" s="277"/>
    </row>
    <row r="2" spans="1:6" ht="36" x14ac:dyDescent="0.15">
      <c r="A2" s="164" t="s">
        <v>716</v>
      </c>
      <c r="B2" s="164" t="s">
        <v>632</v>
      </c>
      <c r="C2" s="164" t="s">
        <v>237</v>
      </c>
      <c r="D2" s="165" t="s">
        <v>633</v>
      </c>
      <c r="E2" s="165" t="s">
        <v>763</v>
      </c>
      <c r="F2" s="164" t="s">
        <v>118</v>
      </c>
    </row>
    <row r="3" spans="1:6" x14ac:dyDescent="0.15">
      <c r="A3" s="9" t="s">
        <v>715</v>
      </c>
      <c r="B3" s="32">
        <f>D11</f>
        <v>775121</v>
      </c>
      <c r="C3" s="9">
        <v>12</v>
      </c>
      <c r="D3" s="102">
        <v>2.4E-2</v>
      </c>
      <c r="E3" s="105">
        <f>B3*(1+D3)</f>
        <v>793723.90399999998</v>
      </c>
      <c r="F3" s="104">
        <f>C3*E3</f>
        <v>9524686.8479999993</v>
      </c>
    </row>
    <row r="4" spans="1:6" x14ac:dyDescent="0.15">
      <c r="A4" s="9" t="s">
        <v>717</v>
      </c>
      <c r="B4" s="32"/>
      <c r="C4" s="9">
        <v>12</v>
      </c>
      <c r="D4" s="102"/>
      <c r="E4" s="105"/>
      <c r="F4" s="104"/>
    </row>
    <row r="5" spans="1:6" x14ac:dyDescent="0.15">
      <c r="A5" s="9" t="s">
        <v>718</v>
      </c>
      <c r="B5" s="32"/>
      <c r="C5" s="9">
        <v>12</v>
      </c>
      <c r="D5" s="102"/>
      <c r="E5" s="105"/>
      <c r="F5" s="104"/>
    </row>
    <row r="6" spans="1:6" ht="15" customHeight="1" x14ac:dyDescent="0.15">
      <c r="A6" s="334" t="s">
        <v>118</v>
      </c>
      <c r="B6" s="242">
        <v>12</v>
      </c>
      <c r="C6" s="243"/>
      <c r="D6" s="243"/>
      <c r="E6" s="244"/>
      <c r="F6" s="333">
        <f>SUM(F3:F5)</f>
        <v>9524686.8479999993</v>
      </c>
    </row>
    <row r="8" spans="1:6" x14ac:dyDescent="0.15">
      <c r="B8" s="14" t="s">
        <v>634</v>
      </c>
      <c r="C8" s="14" t="s">
        <v>635</v>
      </c>
    </row>
    <row r="9" spans="1:6" x14ac:dyDescent="0.15">
      <c r="B9" s="6" t="s">
        <v>636</v>
      </c>
      <c r="C9" s="66">
        <v>493775</v>
      </c>
    </row>
    <row r="10" spans="1:6" x14ac:dyDescent="0.15">
      <c r="B10" s="6" t="s">
        <v>637</v>
      </c>
      <c r="C10" s="66">
        <v>799191</v>
      </c>
    </row>
    <row r="11" spans="1:6" x14ac:dyDescent="0.15">
      <c r="B11" s="6" t="s">
        <v>638</v>
      </c>
      <c r="C11" s="66">
        <v>751051</v>
      </c>
      <c r="D11" s="47">
        <f>AVERAGE(C10:C11)</f>
        <v>775121</v>
      </c>
      <c r="E11" s="6" t="s">
        <v>639</v>
      </c>
    </row>
    <row r="12" spans="1:6" x14ac:dyDescent="0.15">
      <c r="B12" s="6" t="s">
        <v>640</v>
      </c>
      <c r="C12" s="66">
        <v>501404</v>
      </c>
    </row>
    <row r="14" spans="1:6" x14ac:dyDescent="0.15">
      <c r="B14" s="6" t="s">
        <v>641</v>
      </c>
    </row>
  </sheetData>
  <mergeCells count="2">
    <mergeCell ref="A1:F1"/>
    <mergeCell ref="B6:E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16"/>
  <sheetViews>
    <sheetView showGridLines="0" topLeftCell="A32" zoomScaleNormal="100" workbookViewId="0">
      <selection activeCell="B48" sqref="B48:B49"/>
    </sheetView>
  </sheetViews>
  <sheetFormatPr baseColWidth="10" defaultColWidth="11.5" defaultRowHeight="11" x14ac:dyDescent="0.15"/>
  <cols>
    <col min="1" max="1" width="19.6640625" style="6" customWidth="1"/>
    <col min="2" max="2" width="38" style="7" customWidth="1"/>
    <col min="3" max="3" width="13.5" style="6" customWidth="1"/>
    <col min="4" max="4" width="11.5" style="6"/>
    <col min="5" max="5" width="15" style="6" customWidth="1"/>
    <col min="6" max="6" width="14.6640625" style="6" customWidth="1"/>
    <col min="7" max="16384" width="11.5" style="6"/>
  </cols>
  <sheetData>
    <row r="1" spans="1:6" ht="16" x14ac:dyDescent="0.2">
      <c r="A1" s="289" t="s">
        <v>723</v>
      </c>
      <c r="B1" s="290"/>
      <c r="C1" s="290"/>
      <c r="D1" s="290"/>
      <c r="E1" s="290"/>
      <c r="F1" s="290"/>
    </row>
    <row r="2" spans="1:6" ht="12" x14ac:dyDescent="0.15">
      <c r="A2" s="18" t="s">
        <v>93</v>
      </c>
      <c r="B2" s="18" t="s">
        <v>100</v>
      </c>
      <c r="C2" s="18" t="s">
        <v>94</v>
      </c>
      <c r="D2" s="19" t="s">
        <v>92</v>
      </c>
      <c r="E2" s="20" t="s">
        <v>119</v>
      </c>
      <c r="F2" s="20" t="s">
        <v>118</v>
      </c>
    </row>
    <row r="3" spans="1:6" ht="48" x14ac:dyDescent="0.15">
      <c r="A3" s="283" t="s">
        <v>483</v>
      </c>
      <c r="B3" s="120" t="s">
        <v>538</v>
      </c>
      <c r="C3" s="8" t="s">
        <v>535</v>
      </c>
      <c r="D3" s="8"/>
      <c r="E3" s="284">
        <f>B25</f>
        <v>230106.52160000001</v>
      </c>
      <c r="F3" s="285">
        <f>D3*E3</f>
        <v>0</v>
      </c>
    </row>
    <row r="4" spans="1:6" ht="48" x14ac:dyDescent="0.15">
      <c r="A4" s="283" t="s">
        <v>488</v>
      </c>
      <c r="B4" s="120" t="s">
        <v>539</v>
      </c>
      <c r="C4" s="8" t="s">
        <v>95</v>
      </c>
      <c r="D4" s="8"/>
      <c r="E4" s="284">
        <f>B33</f>
        <v>2027131.392</v>
      </c>
      <c r="F4" s="67">
        <f t="shared" ref="F4:F14" si="0">D4*E4</f>
        <v>0</v>
      </c>
    </row>
    <row r="5" spans="1:6" ht="36" x14ac:dyDescent="0.15">
      <c r="A5" s="283" t="s">
        <v>493</v>
      </c>
      <c r="B5" s="120" t="s">
        <v>540</v>
      </c>
      <c r="C5" s="8" t="s">
        <v>95</v>
      </c>
      <c r="D5" s="8"/>
      <c r="E5" s="284">
        <f>B44</f>
        <v>5625.2708571428575</v>
      </c>
      <c r="F5" s="67">
        <f t="shared" si="0"/>
        <v>0</v>
      </c>
    </row>
    <row r="6" spans="1:6" ht="12" x14ac:dyDescent="0.15">
      <c r="A6" s="283" t="s">
        <v>500</v>
      </c>
      <c r="B6" s="120" t="s">
        <v>544</v>
      </c>
      <c r="C6" s="8" t="s">
        <v>95</v>
      </c>
      <c r="D6" s="8">
        <v>1</v>
      </c>
      <c r="E6" s="284">
        <f>B51</f>
        <v>61270.016000000003</v>
      </c>
      <c r="F6" s="67">
        <f t="shared" si="0"/>
        <v>61270.016000000003</v>
      </c>
    </row>
    <row r="7" spans="1:6" ht="36" x14ac:dyDescent="0.15">
      <c r="A7" s="283" t="s">
        <v>505</v>
      </c>
      <c r="B7" s="120" t="s">
        <v>541</v>
      </c>
      <c r="C7" s="8" t="s">
        <v>95</v>
      </c>
      <c r="D7" s="8"/>
      <c r="E7" s="284">
        <f>B59</f>
        <v>2409.9839999999999</v>
      </c>
      <c r="F7" s="67">
        <f t="shared" si="0"/>
        <v>0</v>
      </c>
    </row>
    <row r="8" spans="1:6" ht="36" x14ac:dyDescent="0.15">
      <c r="A8" s="283" t="s">
        <v>507</v>
      </c>
      <c r="B8" s="120" t="s">
        <v>542</v>
      </c>
      <c r="C8" s="8" t="s">
        <v>95</v>
      </c>
      <c r="D8" s="8"/>
      <c r="E8" s="284">
        <f>B66</f>
        <v>35800.063999999998</v>
      </c>
      <c r="F8" s="67">
        <f t="shared" si="0"/>
        <v>0</v>
      </c>
    </row>
    <row r="9" spans="1:6" ht="36" x14ac:dyDescent="0.15">
      <c r="A9" s="283" t="s">
        <v>529</v>
      </c>
      <c r="B9" s="120" t="s">
        <v>543</v>
      </c>
      <c r="C9" s="8" t="s">
        <v>95</v>
      </c>
      <c r="D9" s="8"/>
      <c r="E9" s="284">
        <f>B73</f>
        <v>11417.6</v>
      </c>
      <c r="F9" s="67">
        <f t="shared" si="0"/>
        <v>0</v>
      </c>
    </row>
    <row r="10" spans="1:6" ht="48" x14ac:dyDescent="0.15">
      <c r="A10" s="283" t="s">
        <v>530</v>
      </c>
      <c r="B10" s="120" t="s">
        <v>551</v>
      </c>
      <c r="C10" s="8" t="s">
        <v>536</v>
      </c>
      <c r="D10" s="8">
        <v>8</v>
      </c>
      <c r="E10" s="284">
        <f>B80</f>
        <v>41881.599999999999</v>
      </c>
      <c r="F10" s="67">
        <f t="shared" si="0"/>
        <v>335052.79999999999</v>
      </c>
    </row>
    <row r="11" spans="1:6" ht="24" x14ac:dyDescent="0.15">
      <c r="A11" s="283" t="s">
        <v>531</v>
      </c>
      <c r="B11" s="120" t="s">
        <v>547</v>
      </c>
      <c r="C11" s="8" t="s">
        <v>95</v>
      </c>
      <c r="D11" s="8"/>
      <c r="E11" s="284">
        <f>B87</f>
        <v>14836.053333333335</v>
      </c>
      <c r="F11" s="67">
        <f t="shared" si="0"/>
        <v>0</v>
      </c>
    </row>
    <row r="12" spans="1:6" ht="24" x14ac:dyDescent="0.15">
      <c r="A12" s="283" t="s">
        <v>532</v>
      </c>
      <c r="B12" s="120" t="s">
        <v>545</v>
      </c>
      <c r="C12" s="8" t="s">
        <v>95</v>
      </c>
      <c r="D12" s="8"/>
      <c r="E12" s="284">
        <f>B94</f>
        <v>30870.186666666668</v>
      </c>
      <c r="F12" s="67">
        <f t="shared" si="0"/>
        <v>0</v>
      </c>
    </row>
    <row r="13" spans="1:6" ht="24" x14ac:dyDescent="0.15">
      <c r="A13" s="283" t="s">
        <v>533</v>
      </c>
      <c r="B13" s="120" t="s">
        <v>548</v>
      </c>
      <c r="C13" s="8" t="s">
        <v>95</v>
      </c>
      <c r="D13" s="8"/>
      <c r="E13" s="284">
        <f>B101</f>
        <v>233557.33333333334</v>
      </c>
      <c r="F13" s="67">
        <f t="shared" si="0"/>
        <v>0</v>
      </c>
    </row>
    <row r="14" spans="1:6" ht="12" x14ac:dyDescent="0.15">
      <c r="A14" s="283" t="s">
        <v>534</v>
      </c>
      <c r="B14" s="120" t="s">
        <v>549</v>
      </c>
      <c r="C14" s="8" t="s">
        <v>95</v>
      </c>
      <c r="D14" s="8"/>
      <c r="E14" s="284">
        <f>B108</f>
        <v>245760</v>
      </c>
      <c r="F14" s="67">
        <f t="shared" si="0"/>
        <v>0</v>
      </c>
    </row>
    <row r="15" spans="1:6" x14ac:dyDescent="0.15">
      <c r="A15" s="208" t="s">
        <v>537</v>
      </c>
      <c r="B15" s="208"/>
      <c r="C15" s="208"/>
      <c r="D15" s="208"/>
      <c r="E15" s="208"/>
      <c r="F15" s="24">
        <f>SUM(F3:F14)</f>
        <v>396322.81599999999</v>
      </c>
    </row>
    <row r="16" spans="1:6" ht="16.5" customHeight="1" x14ac:dyDescent="0.15"/>
    <row r="17" spans="1:4" ht="29.25" customHeight="1" x14ac:dyDescent="0.15">
      <c r="A17" s="279" t="s">
        <v>122</v>
      </c>
      <c r="B17" s="280"/>
      <c r="C17" s="281"/>
    </row>
    <row r="18" spans="1:4" ht="29.25" customHeight="1" x14ac:dyDescent="0.15">
      <c r="A18" s="164" t="s">
        <v>103</v>
      </c>
      <c r="B18" s="235" t="s">
        <v>119</v>
      </c>
      <c r="C18" s="235" t="s">
        <v>104</v>
      </c>
    </row>
    <row r="19" spans="1:4" ht="12" x14ac:dyDescent="0.15">
      <c r="A19" s="1" t="s">
        <v>483</v>
      </c>
      <c r="B19" s="337">
        <v>161950</v>
      </c>
      <c r="C19" s="1" t="s">
        <v>484</v>
      </c>
      <c r="D19" s="23"/>
    </row>
    <row r="20" spans="1:4" ht="12" x14ac:dyDescent="0.15">
      <c r="A20" s="1" t="s">
        <v>483</v>
      </c>
      <c r="B20" s="337">
        <v>287315</v>
      </c>
      <c r="C20" s="1" t="s">
        <v>485</v>
      </c>
      <c r="D20" s="23"/>
    </row>
    <row r="21" spans="1:4" ht="12" x14ac:dyDescent="0.15">
      <c r="A21" s="1" t="s">
        <v>483</v>
      </c>
      <c r="B21" s="337">
        <v>208250</v>
      </c>
      <c r="C21" s="1" t="s">
        <v>486</v>
      </c>
      <c r="D21" s="23"/>
    </row>
    <row r="22" spans="1:4" ht="12" x14ac:dyDescent="0.15">
      <c r="A22" s="1" t="s">
        <v>483</v>
      </c>
      <c r="B22" s="337">
        <v>220150</v>
      </c>
      <c r="C22" s="1" t="s">
        <v>487</v>
      </c>
      <c r="D22" s="23"/>
    </row>
    <row r="23" spans="1:4" ht="12" x14ac:dyDescent="0.15">
      <c r="A23" s="34" t="s">
        <v>483</v>
      </c>
      <c r="B23" s="338">
        <v>245902</v>
      </c>
      <c r="C23" s="35" t="s">
        <v>109</v>
      </c>
      <c r="D23" s="23"/>
    </row>
    <row r="24" spans="1:4" ht="12" x14ac:dyDescent="0.15">
      <c r="A24" s="36" t="s">
        <v>110</v>
      </c>
      <c r="B24" s="206">
        <f>AVERAGE(B19:B23)</f>
        <v>224713.4</v>
      </c>
      <c r="C24" s="207"/>
      <c r="D24" s="23"/>
    </row>
    <row r="25" spans="1:4" ht="12" x14ac:dyDescent="0.15">
      <c r="A25" s="36" t="s">
        <v>765</v>
      </c>
      <c r="B25" s="219">
        <f>B24*(1+2.4%)</f>
        <v>230106.52160000001</v>
      </c>
      <c r="C25" s="220"/>
      <c r="D25" s="23"/>
    </row>
    <row r="26" spans="1:4" x14ac:dyDescent="0.15">
      <c r="A26" s="37"/>
      <c r="B26" s="15"/>
      <c r="C26" s="37"/>
      <c r="D26" s="37"/>
    </row>
    <row r="27" spans="1:4" ht="12" x14ac:dyDescent="0.15">
      <c r="A27" s="164" t="s">
        <v>103</v>
      </c>
      <c r="B27" s="235" t="s">
        <v>119</v>
      </c>
      <c r="C27" s="235" t="s">
        <v>104</v>
      </c>
      <c r="D27" s="37"/>
    </row>
    <row r="28" spans="1:4" ht="24" x14ac:dyDescent="0.15">
      <c r="A28" s="34" t="s">
        <v>488</v>
      </c>
      <c r="B28" s="338">
        <v>1501110</v>
      </c>
      <c r="C28" s="35" t="s">
        <v>489</v>
      </c>
      <c r="D28" s="15"/>
    </row>
    <row r="29" spans="1:4" ht="12" x14ac:dyDescent="0.15">
      <c r="A29" s="1" t="s">
        <v>488</v>
      </c>
      <c r="B29" s="337">
        <v>3189859</v>
      </c>
      <c r="C29" s="1" t="s">
        <v>490</v>
      </c>
      <c r="D29" s="38"/>
    </row>
    <row r="30" spans="1:4" ht="12" x14ac:dyDescent="0.15">
      <c r="A30" s="34" t="s">
        <v>488</v>
      </c>
      <c r="B30" s="338">
        <v>1951444</v>
      </c>
      <c r="C30" s="35" t="s">
        <v>491</v>
      </c>
      <c r="D30" s="38"/>
    </row>
    <row r="31" spans="1:4" ht="12" x14ac:dyDescent="0.15">
      <c r="A31" s="39" t="s">
        <v>488</v>
      </c>
      <c r="B31" s="337">
        <v>1276069</v>
      </c>
      <c r="C31" s="1" t="s">
        <v>492</v>
      </c>
      <c r="D31" s="38"/>
    </row>
    <row r="32" spans="1:4" ht="12" x14ac:dyDescent="0.15">
      <c r="A32" s="36" t="s">
        <v>110</v>
      </c>
      <c r="B32" s="206">
        <f>AVERAGE(B28:B31)</f>
        <v>1979620.5</v>
      </c>
      <c r="C32" s="207"/>
      <c r="D32" s="38"/>
    </row>
    <row r="33" spans="1:4" ht="12" x14ac:dyDescent="0.15">
      <c r="A33" s="36" t="s">
        <v>765</v>
      </c>
      <c r="B33" s="219">
        <f>B32*(1+2.4%)</f>
        <v>2027131.392</v>
      </c>
      <c r="C33" s="220"/>
      <c r="D33" s="15"/>
    </row>
    <row r="34" spans="1:4" x14ac:dyDescent="0.15">
      <c r="A34" s="40"/>
      <c r="B34" s="15"/>
      <c r="C34" s="41"/>
      <c r="D34" s="37"/>
    </row>
    <row r="35" spans="1:4" ht="12" x14ac:dyDescent="0.15">
      <c r="A35" s="164" t="s">
        <v>103</v>
      </c>
      <c r="B35" s="235" t="s">
        <v>119</v>
      </c>
      <c r="C35" s="235" t="s">
        <v>104</v>
      </c>
      <c r="D35" s="37"/>
    </row>
    <row r="36" spans="1:4" ht="12" x14ac:dyDescent="0.15">
      <c r="A36" s="1" t="s">
        <v>493</v>
      </c>
      <c r="B36" s="337">
        <v>7550</v>
      </c>
      <c r="C36" s="42" t="s">
        <v>494</v>
      </c>
      <c r="D36" s="37"/>
    </row>
    <row r="37" spans="1:4" ht="12" x14ac:dyDescent="0.15">
      <c r="A37" s="35" t="s">
        <v>493</v>
      </c>
      <c r="B37" s="337">
        <v>6036</v>
      </c>
      <c r="C37" s="42" t="s">
        <v>495</v>
      </c>
      <c r="D37" s="15"/>
    </row>
    <row r="38" spans="1:4" ht="12" x14ac:dyDescent="0.15">
      <c r="A38" s="35" t="s">
        <v>493</v>
      </c>
      <c r="B38" s="337">
        <v>2570</v>
      </c>
      <c r="C38" s="42" t="s">
        <v>496</v>
      </c>
      <c r="D38" s="37"/>
    </row>
    <row r="39" spans="1:4" ht="12" x14ac:dyDescent="0.15">
      <c r="A39" s="35" t="s">
        <v>493</v>
      </c>
      <c r="B39" s="337">
        <v>4400</v>
      </c>
      <c r="C39" s="42" t="s">
        <v>497</v>
      </c>
      <c r="D39" s="37"/>
    </row>
    <row r="40" spans="1:4" ht="12" x14ac:dyDescent="0.15">
      <c r="A40" s="35" t="s">
        <v>493</v>
      </c>
      <c r="B40" s="338">
        <v>3650</v>
      </c>
      <c r="C40" s="43" t="s">
        <v>498</v>
      </c>
      <c r="D40" s="37"/>
    </row>
    <row r="41" spans="1:4" ht="12" x14ac:dyDescent="0.15">
      <c r="A41" s="1" t="s">
        <v>493</v>
      </c>
      <c r="B41" s="337">
        <v>9500</v>
      </c>
      <c r="C41" s="1" t="s">
        <v>499</v>
      </c>
      <c r="D41" s="37"/>
    </row>
    <row r="42" spans="1:4" ht="12" x14ac:dyDescent="0.15">
      <c r="A42" s="1" t="s">
        <v>493</v>
      </c>
      <c r="B42" s="337">
        <v>4748</v>
      </c>
      <c r="C42" s="1" t="s">
        <v>109</v>
      </c>
      <c r="D42" s="37"/>
    </row>
    <row r="43" spans="1:4" ht="12" x14ac:dyDescent="0.15">
      <c r="A43" s="36" t="s">
        <v>110</v>
      </c>
      <c r="B43" s="206">
        <f>AVERAGE(B36:B42)</f>
        <v>5493.4285714285716</v>
      </c>
      <c r="C43" s="207"/>
      <c r="D43" s="15"/>
    </row>
    <row r="44" spans="1:4" ht="12" x14ac:dyDescent="0.15">
      <c r="A44" s="36" t="s">
        <v>765</v>
      </c>
      <c r="B44" s="219">
        <f>B43*(1+2.4%)</f>
        <v>5625.2708571428575</v>
      </c>
      <c r="C44" s="220"/>
      <c r="D44" s="37"/>
    </row>
    <row r="45" spans="1:4" x14ac:dyDescent="0.15">
      <c r="A45" s="40"/>
      <c r="B45" s="15"/>
      <c r="C45" s="15"/>
      <c r="D45" s="37"/>
    </row>
    <row r="46" spans="1:4" ht="12" x14ac:dyDescent="0.15">
      <c r="A46" s="164" t="s">
        <v>103</v>
      </c>
      <c r="B46" s="235" t="s">
        <v>119</v>
      </c>
      <c r="C46" s="235" t="s">
        <v>104</v>
      </c>
      <c r="D46" s="23"/>
    </row>
    <row r="47" spans="1:4" ht="12" x14ac:dyDescent="0.15">
      <c r="A47" s="39" t="s">
        <v>500</v>
      </c>
      <c r="B47" s="2">
        <v>14512</v>
      </c>
      <c r="C47" s="39" t="s">
        <v>501</v>
      </c>
      <c r="D47" s="23"/>
    </row>
    <row r="48" spans="1:4" ht="216" x14ac:dyDescent="0.15">
      <c r="A48" s="1" t="s">
        <v>500</v>
      </c>
      <c r="B48" s="337">
        <v>55000</v>
      </c>
      <c r="C48" s="42" t="s">
        <v>503</v>
      </c>
      <c r="D48" s="15"/>
    </row>
    <row r="49" spans="1:4" ht="156" x14ac:dyDescent="0.15">
      <c r="A49" s="1" t="s">
        <v>502</v>
      </c>
      <c r="B49" s="337">
        <v>109990</v>
      </c>
      <c r="C49" s="1" t="s">
        <v>504</v>
      </c>
      <c r="D49" s="23"/>
    </row>
    <row r="50" spans="1:4" ht="12" x14ac:dyDescent="0.15">
      <c r="A50" s="36" t="s">
        <v>110</v>
      </c>
      <c r="B50" s="206">
        <f>AVERAGE(B47:B49)</f>
        <v>59834</v>
      </c>
      <c r="C50" s="207"/>
      <c r="D50" s="23"/>
    </row>
    <row r="51" spans="1:4" ht="12" x14ac:dyDescent="0.15">
      <c r="A51" s="36" t="s">
        <v>765</v>
      </c>
      <c r="B51" s="219">
        <f>B50*(1+2.4%)</f>
        <v>61270.016000000003</v>
      </c>
      <c r="C51" s="220"/>
      <c r="D51" s="23"/>
    </row>
    <row r="52" spans="1:4" x14ac:dyDescent="0.15">
      <c r="A52" s="222"/>
      <c r="B52" s="223"/>
      <c r="C52" s="223"/>
      <c r="D52" s="23"/>
    </row>
    <row r="53" spans="1:4" ht="12" x14ac:dyDescent="0.15">
      <c r="A53" s="164" t="s">
        <v>103</v>
      </c>
      <c r="B53" s="235" t="s">
        <v>119</v>
      </c>
      <c r="C53" s="235" t="s">
        <v>104</v>
      </c>
      <c r="D53" s="23"/>
    </row>
    <row r="54" spans="1:4" ht="12" x14ac:dyDescent="0.15">
      <c r="A54" s="35" t="s">
        <v>505</v>
      </c>
      <c r="B54" s="2">
        <v>3600</v>
      </c>
      <c r="C54" s="42" t="s">
        <v>496</v>
      </c>
      <c r="D54" s="23"/>
    </row>
    <row r="55" spans="1:4" ht="24" x14ac:dyDescent="0.15">
      <c r="A55" s="35" t="s">
        <v>505</v>
      </c>
      <c r="B55" s="2">
        <v>2163</v>
      </c>
      <c r="C55" s="42" t="s">
        <v>506</v>
      </c>
      <c r="D55" s="23"/>
    </row>
    <row r="56" spans="1:4" ht="12" x14ac:dyDescent="0.15">
      <c r="A56" s="1" t="s">
        <v>505</v>
      </c>
      <c r="B56" s="2">
        <v>1623</v>
      </c>
      <c r="C56" s="1" t="s">
        <v>491</v>
      </c>
      <c r="D56" s="23"/>
    </row>
    <row r="57" spans="1:4" ht="12" x14ac:dyDescent="0.15">
      <c r="A57" s="1" t="s">
        <v>505</v>
      </c>
      <c r="B57" s="2">
        <v>2028</v>
      </c>
      <c r="C57" s="1" t="s">
        <v>109</v>
      </c>
      <c r="D57" s="23"/>
    </row>
    <row r="58" spans="1:4" ht="12" x14ac:dyDescent="0.15">
      <c r="A58" s="36" t="s">
        <v>110</v>
      </c>
      <c r="B58" s="206">
        <f>AVERAGE(B54:B57)</f>
        <v>2353.5</v>
      </c>
      <c r="C58" s="207"/>
      <c r="D58" s="23"/>
    </row>
    <row r="59" spans="1:4" ht="12" x14ac:dyDescent="0.15">
      <c r="A59" s="36" t="s">
        <v>765</v>
      </c>
      <c r="B59" s="219">
        <f>B58*(1+2.4%)</f>
        <v>2409.9839999999999</v>
      </c>
      <c r="C59" s="220"/>
      <c r="D59" s="23"/>
    </row>
    <row r="60" spans="1:4" x14ac:dyDescent="0.15">
      <c r="A60" s="44"/>
      <c r="B60" s="23"/>
      <c r="C60" s="23"/>
      <c r="D60" s="23"/>
    </row>
    <row r="61" spans="1:4" ht="12" x14ac:dyDescent="0.15">
      <c r="A61" s="164" t="s">
        <v>103</v>
      </c>
      <c r="B61" s="235" t="s">
        <v>119</v>
      </c>
      <c r="C61" s="235" t="s">
        <v>104</v>
      </c>
      <c r="D61" s="23"/>
    </row>
    <row r="62" spans="1:4" ht="24" x14ac:dyDescent="0.15">
      <c r="A62" s="39" t="s">
        <v>507</v>
      </c>
      <c r="B62" s="2">
        <v>31605</v>
      </c>
      <c r="C62" s="35" t="s">
        <v>508</v>
      </c>
      <c r="D62" s="23"/>
    </row>
    <row r="63" spans="1:4" ht="24" x14ac:dyDescent="0.15">
      <c r="A63" s="39" t="s">
        <v>507</v>
      </c>
      <c r="B63" s="2">
        <v>33803</v>
      </c>
      <c r="C63" s="1" t="s">
        <v>509</v>
      </c>
      <c r="D63" s="23"/>
    </row>
    <row r="64" spans="1:4" ht="24" x14ac:dyDescent="0.15">
      <c r="A64" s="39" t="s">
        <v>507</v>
      </c>
      <c r="B64" s="2">
        <v>39475</v>
      </c>
      <c r="C64" s="1" t="s">
        <v>510</v>
      </c>
      <c r="D64" s="23"/>
    </row>
    <row r="65" spans="1:4" ht="12" x14ac:dyDescent="0.15">
      <c r="A65" s="36" t="s">
        <v>110</v>
      </c>
      <c r="B65" s="206">
        <f>AVERAGE(B62:B64)</f>
        <v>34961</v>
      </c>
      <c r="C65" s="207"/>
      <c r="D65" s="23"/>
    </row>
    <row r="66" spans="1:4" ht="12" x14ac:dyDescent="0.15">
      <c r="A66" s="36" t="s">
        <v>765</v>
      </c>
      <c r="B66" s="219">
        <f>B65*(1+2.4%)</f>
        <v>35800.063999999998</v>
      </c>
      <c r="C66" s="220"/>
      <c r="D66" s="23"/>
    </row>
    <row r="67" spans="1:4" x14ac:dyDescent="0.15">
      <c r="A67" s="222"/>
      <c r="B67" s="223"/>
      <c r="C67" s="223"/>
      <c r="D67" s="23"/>
    </row>
    <row r="68" spans="1:4" ht="12" x14ac:dyDescent="0.15">
      <c r="A68" s="164" t="s">
        <v>103</v>
      </c>
      <c r="B68" s="235" t="s">
        <v>119</v>
      </c>
      <c r="C68" s="235" t="s">
        <v>104</v>
      </c>
      <c r="D68" s="23"/>
    </row>
    <row r="69" spans="1:4" ht="12" x14ac:dyDescent="0.15">
      <c r="A69" s="39" t="s">
        <v>511</v>
      </c>
      <c r="B69" s="2">
        <v>15000</v>
      </c>
      <c r="C69" s="1" t="s">
        <v>115</v>
      </c>
      <c r="D69" s="23"/>
    </row>
    <row r="70" spans="1:4" ht="24" x14ac:dyDescent="0.15">
      <c r="A70" s="39" t="s">
        <v>512</v>
      </c>
      <c r="B70" s="2">
        <v>10611</v>
      </c>
      <c r="C70" s="1" t="s">
        <v>513</v>
      </c>
      <c r="D70" s="23"/>
    </row>
    <row r="71" spans="1:4" ht="12" x14ac:dyDescent="0.15">
      <c r="A71" s="39" t="s">
        <v>512</v>
      </c>
      <c r="B71" s="2">
        <v>7839</v>
      </c>
      <c r="C71" s="1" t="s">
        <v>501</v>
      </c>
      <c r="D71" s="23"/>
    </row>
    <row r="72" spans="1:4" ht="12" x14ac:dyDescent="0.15">
      <c r="A72" s="36" t="s">
        <v>110</v>
      </c>
      <c r="B72" s="217">
        <f>AVERAGE(B69:B71)</f>
        <v>11150</v>
      </c>
      <c r="C72" s="218"/>
      <c r="D72" s="23"/>
    </row>
    <row r="73" spans="1:4" ht="12" x14ac:dyDescent="0.15">
      <c r="A73" s="36" t="s">
        <v>765</v>
      </c>
      <c r="B73" s="219">
        <f>B72*(1+2.4%)</f>
        <v>11417.6</v>
      </c>
      <c r="C73" s="220"/>
      <c r="D73" s="23"/>
    </row>
    <row r="74" spans="1:4" x14ac:dyDescent="0.15">
      <c r="A74" s="44"/>
      <c r="B74" s="23"/>
      <c r="C74" s="23"/>
      <c r="D74" s="23"/>
    </row>
    <row r="75" spans="1:4" ht="12" x14ac:dyDescent="0.15">
      <c r="A75" s="164" t="s">
        <v>103</v>
      </c>
      <c r="B75" s="235" t="s">
        <v>119</v>
      </c>
      <c r="C75" s="235" t="s">
        <v>104</v>
      </c>
      <c r="D75" s="45"/>
    </row>
    <row r="76" spans="1:4" ht="12" x14ac:dyDescent="0.15">
      <c r="A76" s="1" t="s">
        <v>514</v>
      </c>
      <c r="B76" s="2">
        <v>35700</v>
      </c>
      <c r="C76" s="1" t="s">
        <v>515</v>
      </c>
      <c r="D76" s="15"/>
    </row>
    <row r="77" spans="1:4" ht="12" x14ac:dyDescent="0.15">
      <c r="A77" s="1" t="s">
        <v>514</v>
      </c>
      <c r="B77" s="2">
        <v>43000</v>
      </c>
      <c r="C77" s="1" t="s">
        <v>516</v>
      </c>
      <c r="D77" s="15" t="s">
        <v>550</v>
      </c>
    </row>
    <row r="78" spans="1:4" ht="12" x14ac:dyDescent="0.15">
      <c r="A78" s="1" t="s">
        <v>514</v>
      </c>
      <c r="B78" s="2">
        <v>44000</v>
      </c>
      <c r="C78" s="1" t="s">
        <v>517</v>
      </c>
      <c r="D78" s="15"/>
    </row>
    <row r="79" spans="1:4" ht="12" x14ac:dyDescent="0.15">
      <c r="A79" s="36" t="s">
        <v>110</v>
      </c>
      <c r="B79" s="217">
        <f>AVERAGE(B76:B78)</f>
        <v>40900</v>
      </c>
      <c r="C79" s="218"/>
      <c r="D79" s="45"/>
    </row>
    <row r="80" spans="1:4" ht="12" x14ac:dyDescent="0.15">
      <c r="A80" s="36" t="s">
        <v>765</v>
      </c>
      <c r="B80" s="219">
        <f>B79*(1+2.4%)</f>
        <v>41881.599999999999</v>
      </c>
      <c r="C80" s="220"/>
      <c r="D80" s="45"/>
    </row>
    <row r="81" spans="1:4" x14ac:dyDescent="0.15">
      <c r="A81" s="23"/>
      <c r="B81" s="23"/>
      <c r="C81" s="23"/>
      <c r="D81" s="23"/>
    </row>
    <row r="82" spans="1:4" ht="12" x14ac:dyDescent="0.15">
      <c r="A82" s="164" t="s">
        <v>103</v>
      </c>
      <c r="B82" s="235" t="s">
        <v>119</v>
      </c>
      <c r="C82" s="235" t="s">
        <v>104</v>
      </c>
      <c r="D82" s="23"/>
    </row>
    <row r="83" spans="1:4" ht="12" x14ac:dyDescent="0.15">
      <c r="A83" s="1" t="s">
        <v>518</v>
      </c>
      <c r="B83" s="2">
        <v>10710</v>
      </c>
      <c r="C83" s="1" t="s">
        <v>519</v>
      </c>
      <c r="D83" s="221" t="s">
        <v>546</v>
      </c>
    </row>
    <row r="84" spans="1:4" ht="12" x14ac:dyDescent="0.15">
      <c r="A84" s="1" t="s">
        <v>518</v>
      </c>
      <c r="B84" s="2">
        <v>21450</v>
      </c>
      <c r="C84" s="1" t="s">
        <v>520</v>
      </c>
      <c r="D84" s="221"/>
    </row>
    <row r="85" spans="1:4" ht="12" x14ac:dyDescent="0.15">
      <c r="A85" s="1" t="s">
        <v>521</v>
      </c>
      <c r="B85" s="2">
        <v>11305</v>
      </c>
      <c r="C85" s="1" t="s">
        <v>522</v>
      </c>
      <c r="D85" s="221"/>
    </row>
    <row r="86" spans="1:4" ht="12" x14ac:dyDescent="0.15">
      <c r="A86" s="36" t="s">
        <v>110</v>
      </c>
      <c r="B86" s="217">
        <f>AVERAGE(B83:B85)</f>
        <v>14488.333333333334</v>
      </c>
      <c r="C86" s="218"/>
      <c r="D86" s="23"/>
    </row>
    <row r="87" spans="1:4" ht="12" x14ac:dyDescent="0.15">
      <c r="A87" s="36" t="s">
        <v>765</v>
      </c>
      <c r="B87" s="219">
        <f>B86*(1+2.4%)</f>
        <v>14836.053333333335</v>
      </c>
      <c r="C87" s="220"/>
      <c r="D87" s="23"/>
    </row>
    <row r="88" spans="1:4" x14ac:dyDescent="0.15">
      <c r="A88" s="23"/>
      <c r="B88" s="23"/>
      <c r="C88" s="23"/>
      <c r="D88" s="23"/>
    </row>
    <row r="89" spans="1:4" ht="12" x14ac:dyDescent="0.15">
      <c r="A89" s="164" t="s">
        <v>103</v>
      </c>
      <c r="B89" s="235" t="s">
        <v>119</v>
      </c>
      <c r="C89" s="235" t="s">
        <v>104</v>
      </c>
      <c r="D89" s="23"/>
    </row>
    <row r="90" spans="1:4" ht="12" x14ac:dyDescent="0.15">
      <c r="A90" s="1" t="s">
        <v>523</v>
      </c>
      <c r="B90" s="2">
        <v>29750</v>
      </c>
      <c r="C90" s="1" t="s">
        <v>524</v>
      </c>
      <c r="D90" s="23"/>
    </row>
    <row r="91" spans="1:4" ht="12" x14ac:dyDescent="0.15">
      <c r="A91" s="1" t="s">
        <v>523</v>
      </c>
      <c r="B91" s="2">
        <v>33320</v>
      </c>
      <c r="C91" s="1" t="s">
        <v>525</v>
      </c>
      <c r="D91" s="23"/>
    </row>
    <row r="92" spans="1:4" ht="12" x14ac:dyDescent="0.15">
      <c r="A92" s="1" t="s">
        <v>523</v>
      </c>
      <c r="B92" s="2">
        <v>27370</v>
      </c>
      <c r="C92" s="1" t="s">
        <v>526</v>
      </c>
      <c r="D92" s="23"/>
    </row>
    <row r="93" spans="1:4" ht="12" x14ac:dyDescent="0.15">
      <c r="A93" s="36" t="s">
        <v>110</v>
      </c>
      <c r="B93" s="217">
        <f>AVERAGE(B90:B92)</f>
        <v>30146.666666666668</v>
      </c>
      <c r="C93" s="218"/>
      <c r="D93" s="23"/>
    </row>
    <row r="94" spans="1:4" ht="12" x14ac:dyDescent="0.15">
      <c r="A94" s="36" t="s">
        <v>765</v>
      </c>
      <c r="B94" s="219">
        <f>B93*(1+2.4%)</f>
        <v>30870.186666666668</v>
      </c>
      <c r="C94" s="220"/>
      <c r="D94" s="23"/>
    </row>
    <row r="95" spans="1:4" x14ac:dyDescent="0.15">
      <c r="A95" s="23"/>
      <c r="B95" s="23"/>
      <c r="C95" s="23"/>
      <c r="D95" s="23"/>
    </row>
    <row r="96" spans="1:4" ht="12" x14ac:dyDescent="0.15">
      <c r="A96" s="164" t="s">
        <v>103</v>
      </c>
      <c r="B96" s="235" t="s">
        <v>119</v>
      </c>
      <c r="C96" s="235" t="s">
        <v>104</v>
      </c>
      <c r="D96" s="23"/>
    </row>
    <row r="97" spans="1:5" ht="12" x14ac:dyDescent="0.15">
      <c r="A97" s="1" t="s">
        <v>527</v>
      </c>
      <c r="B97" s="2">
        <v>232050</v>
      </c>
      <c r="C97" s="1" t="s">
        <v>524</v>
      </c>
      <c r="D97" s="15"/>
    </row>
    <row r="98" spans="1:5" ht="12" x14ac:dyDescent="0.15">
      <c r="A98" s="1" t="s">
        <v>527</v>
      </c>
      <c r="B98" s="2">
        <v>238000</v>
      </c>
      <c r="C98" s="1" t="s">
        <v>525</v>
      </c>
      <c r="D98" s="23"/>
    </row>
    <row r="99" spans="1:5" ht="12" x14ac:dyDescent="0.15">
      <c r="A99" s="1" t="s">
        <v>527</v>
      </c>
      <c r="B99" s="2">
        <v>214200</v>
      </c>
      <c r="C99" s="1" t="s">
        <v>526</v>
      </c>
      <c r="D99" s="23"/>
    </row>
    <row r="100" spans="1:5" ht="12" x14ac:dyDescent="0.15">
      <c r="A100" s="36" t="s">
        <v>110</v>
      </c>
      <c r="B100" s="217">
        <f>AVERAGE(B97:B99)</f>
        <v>228083.33333333334</v>
      </c>
      <c r="C100" s="218"/>
      <c r="D100" s="23"/>
    </row>
    <row r="101" spans="1:5" ht="12" x14ac:dyDescent="0.15">
      <c r="A101" s="36" t="s">
        <v>765</v>
      </c>
      <c r="B101" s="219">
        <f>B100*(1+2.4%)</f>
        <v>233557.33333333334</v>
      </c>
      <c r="C101" s="220"/>
      <c r="D101" s="23"/>
    </row>
    <row r="102" spans="1:5" x14ac:dyDescent="0.15">
      <c r="A102" s="23"/>
      <c r="B102" s="23"/>
      <c r="C102" s="23"/>
      <c r="D102" s="23"/>
    </row>
    <row r="103" spans="1:5" ht="12" x14ac:dyDescent="0.15">
      <c r="A103" s="164" t="s">
        <v>103</v>
      </c>
      <c r="B103" s="235" t="s">
        <v>119</v>
      </c>
      <c r="C103" s="235" t="s">
        <v>104</v>
      </c>
      <c r="D103" s="23"/>
    </row>
    <row r="104" spans="1:5" ht="12" x14ac:dyDescent="0.15">
      <c r="A104" s="1" t="s">
        <v>528</v>
      </c>
      <c r="B104" s="2">
        <v>190000</v>
      </c>
      <c r="C104" s="1" t="s">
        <v>524</v>
      </c>
      <c r="D104" s="15" t="s">
        <v>99</v>
      </c>
    </row>
    <row r="105" spans="1:5" ht="12" x14ac:dyDescent="0.15">
      <c r="A105" s="1" t="s">
        <v>528</v>
      </c>
      <c r="B105" s="2">
        <v>210000</v>
      </c>
      <c r="C105" s="1" t="s">
        <v>525</v>
      </c>
      <c r="D105" s="23"/>
    </row>
    <row r="106" spans="1:5" ht="12" x14ac:dyDescent="0.15">
      <c r="A106" s="1" t="s">
        <v>528</v>
      </c>
      <c r="B106" s="2">
        <v>320000</v>
      </c>
      <c r="C106" s="1" t="s">
        <v>526</v>
      </c>
      <c r="D106" s="23"/>
    </row>
    <row r="107" spans="1:5" ht="12" x14ac:dyDescent="0.15">
      <c r="A107" s="36" t="s">
        <v>110</v>
      </c>
      <c r="B107" s="217">
        <f>AVERAGE(B104:B106)</f>
        <v>240000</v>
      </c>
      <c r="C107" s="218"/>
      <c r="D107" s="23"/>
    </row>
    <row r="108" spans="1:5" ht="12" x14ac:dyDescent="0.15">
      <c r="A108" s="36" t="s">
        <v>765</v>
      </c>
      <c r="B108" s="219">
        <f>B107*(1+2.4%)</f>
        <v>245760</v>
      </c>
      <c r="C108" s="220"/>
      <c r="D108" s="23"/>
    </row>
    <row r="109" spans="1:5" x14ac:dyDescent="0.15">
      <c r="E109" s="121"/>
    </row>
    <row r="110" spans="1:5" x14ac:dyDescent="0.15">
      <c r="E110" s="121"/>
    </row>
    <row r="111" spans="1:5" x14ac:dyDescent="0.15">
      <c r="E111" s="121"/>
    </row>
    <row r="112" spans="1:5" x14ac:dyDescent="0.15">
      <c r="E112" s="121"/>
    </row>
    <row r="113" spans="5:5" x14ac:dyDescent="0.15">
      <c r="E113" s="121"/>
    </row>
    <row r="114" spans="5:5" x14ac:dyDescent="0.15">
      <c r="E114" s="121"/>
    </row>
    <row r="115" spans="5:5" x14ac:dyDescent="0.15">
      <c r="E115" s="121"/>
    </row>
    <row r="116" spans="5:5" x14ac:dyDescent="0.15">
      <c r="E116" s="121"/>
    </row>
  </sheetData>
  <mergeCells count="30">
    <mergeCell ref="A17:C17"/>
    <mergeCell ref="D83:D85"/>
    <mergeCell ref="A67:C67"/>
    <mergeCell ref="A52:C52"/>
    <mergeCell ref="A1:F1"/>
    <mergeCell ref="A15:E15"/>
    <mergeCell ref="B24:C24"/>
    <mergeCell ref="B25:C25"/>
    <mergeCell ref="B32:C32"/>
    <mergeCell ref="B33:C33"/>
    <mergeCell ref="B43:C43"/>
    <mergeCell ref="B44:C44"/>
    <mergeCell ref="B50:C50"/>
    <mergeCell ref="B51:C51"/>
    <mergeCell ref="B58:C58"/>
    <mergeCell ref="B59:C59"/>
    <mergeCell ref="B65:C65"/>
    <mergeCell ref="B66:C66"/>
    <mergeCell ref="B72:C72"/>
    <mergeCell ref="B73:C73"/>
    <mergeCell ref="B79:C79"/>
    <mergeCell ref="B100:C100"/>
    <mergeCell ref="B101:C101"/>
    <mergeCell ref="B107:C107"/>
    <mergeCell ref="B108:C108"/>
    <mergeCell ref="B80:C80"/>
    <mergeCell ref="B86:C86"/>
    <mergeCell ref="B87:C87"/>
    <mergeCell ref="B93:C93"/>
    <mergeCell ref="B94:C9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C65CF-8DB4-034C-AA46-C2DE0D3E8298}">
  <dimension ref="A1:H7"/>
  <sheetViews>
    <sheetView showGridLines="0" zoomScaleNormal="100" workbookViewId="0">
      <selection activeCell="E12" sqref="E12"/>
    </sheetView>
  </sheetViews>
  <sheetFormatPr baseColWidth="10" defaultColWidth="11.5" defaultRowHeight="11" x14ac:dyDescent="0.15"/>
  <cols>
    <col min="1" max="16384" width="11.5" style="121"/>
  </cols>
  <sheetData>
    <row r="1" spans="1:8" ht="16" x14ac:dyDescent="0.2">
      <c r="A1" s="294" t="s">
        <v>762</v>
      </c>
      <c r="B1" s="294"/>
      <c r="C1" s="294"/>
      <c r="D1" s="294"/>
      <c r="E1" s="294"/>
      <c r="F1" s="295"/>
      <c r="G1" s="99"/>
      <c r="H1" s="99"/>
    </row>
    <row r="2" spans="1:8" ht="24" x14ac:dyDescent="0.15">
      <c r="A2" s="164" t="s">
        <v>93</v>
      </c>
      <c r="B2" s="164" t="s">
        <v>632</v>
      </c>
      <c r="C2" s="164" t="s">
        <v>237</v>
      </c>
      <c r="D2" s="165" t="s">
        <v>633</v>
      </c>
      <c r="E2" s="165" t="s">
        <v>763</v>
      </c>
      <c r="F2" s="164" t="s">
        <v>118</v>
      </c>
    </row>
    <row r="3" spans="1:8" x14ac:dyDescent="0.15">
      <c r="A3" s="9" t="s">
        <v>734</v>
      </c>
      <c r="B3" s="100"/>
      <c r="C3" s="101"/>
      <c r="D3" s="102"/>
      <c r="E3" s="103"/>
      <c r="F3" s="103"/>
    </row>
    <row r="4" spans="1:8" x14ac:dyDescent="0.15">
      <c r="A4" s="9" t="s">
        <v>735</v>
      </c>
      <c r="B4" s="100"/>
      <c r="C4" s="101">
        <v>12</v>
      </c>
      <c r="D4" s="102"/>
      <c r="E4" s="103"/>
      <c r="F4" s="103"/>
    </row>
    <row r="5" spans="1:8" x14ac:dyDescent="0.15">
      <c r="A5" s="9" t="s">
        <v>736</v>
      </c>
      <c r="B5" s="100"/>
      <c r="C5" s="101">
        <v>12</v>
      </c>
      <c r="D5" s="102"/>
      <c r="E5" s="103"/>
      <c r="F5" s="103"/>
    </row>
    <row r="6" spans="1:8" ht="15" customHeight="1" x14ac:dyDescent="0.15">
      <c r="A6" s="231" t="s">
        <v>642</v>
      </c>
      <c r="B6" s="232"/>
      <c r="C6" s="232"/>
      <c r="D6" s="232"/>
      <c r="E6" s="233"/>
      <c r="F6" s="104">
        <f>SUM(F3:F4)</f>
        <v>0</v>
      </c>
    </row>
    <row r="7" spans="1:8" x14ac:dyDescent="0.15">
      <c r="B7" s="121" t="s">
        <v>643</v>
      </c>
    </row>
  </sheetData>
  <mergeCells count="2">
    <mergeCell ref="A1:F1"/>
    <mergeCell ref="A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10"/>
  <sheetViews>
    <sheetView showGridLines="0" zoomScaleNormal="100" workbookViewId="0">
      <selection activeCell="A4" sqref="A4"/>
    </sheetView>
  </sheetViews>
  <sheetFormatPr baseColWidth="10" defaultColWidth="11.5" defaultRowHeight="11" x14ac:dyDescent="0.15"/>
  <cols>
    <col min="1" max="1" width="17" style="6" customWidth="1"/>
    <col min="2" max="5" width="11.5" style="6" bestFit="1" customWidth="1"/>
    <col min="6" max="6" width="11.6640625" style="6" bestFit="1" customWidth="1"/>
    <col min="7" max="16384" width="11.5" style="6"/>
  </cols>
  <sheetData>
    <row r="1" spans="1:7" ht="16" x14ac:dyDescent="0.2">
      <c r="A1" s="286" t="s">
        <v>721</v>
      </c>
      <c r="B1" s="286"/>
      <c r="C1" s="286"/>
      <c r="D1" s="286"/>
      <c r="E1" s="286"/>
      <c r="F1" s="286"/>
      <c r="G1" s="88"/>
    </row>
    <row r="2" spans="1:7" x14ac:dyDescent="0.15">
      <c r="A2" s="272" t="s">
        <v>600</v>
      </c>
      <c r="B2" s="273"/>
      <c r="C2" s="273"/>
      <c r="D2" s="273"/>
      <c r="E2" s="273"/>
      <c r="F2" s="282"/>
    </row>
    <row r="3" spans="1:7" ht="24" x14ac:dyDescent="0.15">
      <c r="A3" s="164" t="s">
        <v>592</v>
      </c>
      <c r="B3" s="164" t="s">
        <v>593</v>
      </c>
      <c r="C3" s="164" t="s">
        <v>594</v>
      </c>
      <c r="D3" s="164" t="s">
        <v>763</v>
      </c>
      <c r="E3" s="164" t="s">
        <v>337</v>
      </c>
      <c r="F3" s="164" t="s">
        <v>591</v>
      </c>
    </row>
    <row r="4" spans="1:7" ht="24" x14ac:dyDescent="0.15">
      <c r="A4" s="1" t="s">
        <v>595</v>
      </c>
      <c r="B4" s="29">
        <v>105000</v>
      </c>
      <c r="C4" s="29">
        <v>124950</v>
      </c>
      <c r="D4" s="2">
        <f>C4*(1+2.4%)</f>
        <v>127948.8</v>
      </c>
      <c r="E4" s="2">
        <v>4</v>
      </c>
      <c r="F4" s="29">
        <f>D4*E4</f>
        <v>511795.20000000001</v>
      </c>
    </row>
    <row r="5" spans="1:7" ht="12" x14ac:dyDescent="0.15">
      <c r="A5" s="1" t="s">
        <v>596</v>
      </c>
      <c r="B5" s="29">
        <v>366000</v>
      </c>
      <c r="C5" s="29">
        <v>435540</v>
      </c>
      <c r="D5" s="2">
        <f>C5*(1+2.4%)</f>
        <v>445992.96000000002</v>
      </c>
      <c r="E5" s="2"/>
      <c r="F5" s="29">
        <f>D5*E5</f>
        <v>0</v>
      </c>
    </row>
    <row r="6" spans="1:7" ht="12" x14ac:dyDescent="0.15">
      <c r="A6" s="1" t="s">
        <v>597</v>
      </c>
      <c r="B6" s="29">
        <v>28000</v>
      </c>
      <c r="C6" s="29">
        <v>33320</v>
      </c>
      <c r="D6" s="2">
        <f>C6*(1+2.4%)</f>
        <v>34119.68</v>
      </c>
      <c r="E6" s="2">
        <v>1</v>
      </c>
      <c r="F6" s="29">
        <f>D6*E6</f>
        <v>34119.68</v>
      </c>
    </row>
    <row r="7" spans="1:7" ht="24" x14ac:dyDescent="0.15">
      <c r="A7" s="1" t="s">
        <v>598</v>
      </c>
      <c r="B7" s="29">
        <v>240000</v>
      </c>
      <c r="C7" s="29">
        <v>285600</v>
      </c>
      <c r="D7" s="2">
        <f>C7*(1+2.4%)</f>
        <v>292454.40000000002</v>
      </c>
      <c r="E7" s="2">
        <v>1</v>
      </c>
      <c r="F7" s="29">
        <f>D7*E7</f>
        <v>292454.40000000002</v>
      </c>
    </row>
    <row r="8" spans="1:7" x14ac:dyDescent="0.15">
      <c r="A8" s="202" t="s">
        <v>599</v>
      </c>
      <c r="B8" s="226"/>
      <c r="C8" s="226"/>
      <c r="D8" s="226"/>
      <c r="E8" s="203"/>
      <c r="F8" s="30">
        <f>SUM(F4:F7)</f>
        <v>838369.28000000003</v>
      </c>
    </row>
    <row r="9" spans="1:7" x14ac:dyDescent="0.15">
      <c r="A9" s="202" t="s">
        <v>627</v>
      </c>
      <c r="B9" s="226"/>
      <c r="C9" s="226"/>
      <c r="D9" s="226"/>
      <c r="E9" s="203"/>
      <c r="F9" s="31">
        <f>F8*12</f>
        <v>10060431.359999999</v>
      </c>
    </row>
    <row r="10" spans="1:7" ht="83.25" customHeight="1" x14ac:dyDescent="0.15">
      <c r="A10" s="227" t="s">
        <v>647</v>
      </c>
      <c r="B10" s="228"/>
      <c r="C10" s="228"/>
      <c r="D10" s="228"/>
      <c r="E10" s="228"/>
      <c r="F10" s="229"/>
    </row>
  </sheetData>
  <mergeCells count="5">
    <mergeCell ref="A1:F1"/>
    <mergeCell ref="A2:F2"/>
    <mergeCell ref="A8:E8"/>
    <mergeCell ref="A10:F10"/>
    <mergeCell ref="A9:E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4"/>
  <sheetViews>
    <sheetView showGridLines="0" zoomScaleNormal="100" workbookViewId="0">
      <selection activeCell="A6" sqref="A6:E6"/>
    </sheetView>
  </sheetViews>
  <sheetFormatPr baseColWidth="10" defaultColWidth="11.5" defaultRowHeight="11" x14ac:dyDescent="0.15"/>
  <cols>
    <col min="1" max="1" width="20.5" style="6" customWidth="1"/>
    <col min="2" max="2" width="23.1640625" style="6" customWidth="1"/>
    <col min="3" max="3" width="22.5" style="6" customWidth="1"/>
    <col min="4" max="4" width="13.5" style="6" customWidth="1"/>
    <col min="5" max="5" width="12.6640625" style="6" bestFit="1" customWidth="1"/>
    <col min="6" max="16384" width="11.5" style="6"/>
  </cols>
  <sheetData>
    <row r="1" spans="1:5" ht="16" x14ac:dyDescent="0.2">
      <c r="A1" s="286" t="s">
        <v>722</v>
      </c>
      <c r="B1" s="286"/>
      <c r="C1" s="286"/>
      <c r="D1" s="286"/>
      <c r="E1" s="286"/>
    </row>
    <row r="2" spans="1:5" ht="30" customHeight="1" x14ac:dyDescent="0.15">
      <c r="A2" s="240" t="s">
        <v>617</v>
      </c>
      <c r="B2" s="240"/>
      <c r="C2" s="240"/>
      <c r="D2" s="240"/>
      <c r="E2" s="240"/>
    </row>
    <row r="3" spans="1:5" ht="36" customHeight="1" x14ac:dyDescent="0.15">
      <c r="A3" s="287" t="s">
        <v>616</v>
      </c>
      <c r="B3" s="287" t="s">
        <v>604</v>
      </c>
      <c r="C3" s="164" t="s">
        <v>763</v>
      </c>
      <c r="D3" s="165" t="s">
        <v>605</v>
      </c>
      <c r="E3" s="288" t="s">
        <v>606</v>
      </c>
    </row>
    <row r="4" spans="1:5" x14ac:dyDescent="0.15">
      <c r="A4" s="21"/>
      <c r="B4" s="2"/>
      <c r="C4" s="87"/>
      <c r="D4" s="1"/>
      <c r="E4" s="86"/>
    </row>
    <row r="5" spans="1:5" s="121" customFormat="1" x14ac:dyDescent="0.15">
      <c r="A5" s="339" t="s">
        <v>628</v>
      </c>
      <c r="B5" s="223"/>
      <c r="C5" s="223"/>
      <c r="D5" s="340"/>
      <c r="E5" s="86"/>
    </row>
    <row r="6" spans="1:5" x14ac:dyDescent="0.15">
      <c r="A6" s="230" t="s">
        <v>720</v>
      </c>
      <c r="B6" s="230"/>
      <c r="C6" s="230"/>
      <c r="D6" s="230"/>
      <c r="E6" s="230"/>
    </row>
    <row r="7" spans="1:5" ht="31" customHeight="1" x14ac:dyDescent="0.15"/>
    <row r="8" spans="1:5" s="112" customFormat="1" x14ac:dyDescent="0.15">
      <c r="A8" s="242" t="s">
        <v>658</v>
      </c>
      <c r="B8" s="244"/>
    </row>
    <row r="9" spans="1:5" s="112" customFormat="1" ht="12" x14ac:dyDescent="0.15">
      <c r="A9" s="164"/>
      <c r="B9" s="164" t="s">
        <v>118</v>
      </c>
    </row>
    <row r="10" spans="1:5" s="112" customFormat="1" x14ac:dyDescent="0.15">
      <c r="A10" s="95"/>
      <c r="B10" s="32">
        <f>C25</f>
        <v>9655833</v>
      </c>
    </row>
    <row r="11" spans="1:5" s="112" customFormat="1" x14ac:dyDescent="0.15">
      <c r="A11" s="113" t="s">
        <v>629</v>
      </c>
      <c r="B11" s="98">
        <f>SUM(B10:B10)</f>
        <v>9655833</v>
      </c>
    </row>
    <row r="12" spans="1:5" s="112" customFormat="1" x14ac:dyDescent="0.15"/>
    <row r="13" spans="1:5" s="112" customFormat="1" x14ac:dyDescent="0.15">
      <c r="A13" s="112" t="s">
        <v>661</v>
      </c>
    </row>
    <row r="14" spans="1:5" s="112" customFormat="1" x14ac:dyDescent="0.15"/>
    <row r="15" spans="1:5" s="112" customFormat="1" x14ac:dyDescent="0.15"/>
    <row r="16" spans="1:5" s="112" customFormat="1" x14ac:dyDescent="0.15">
      <c r="A16" s="241" t="s">
        <v>0</v>
      </c>
      <c r="B16" s="241" t="s">
        <v>1</v>
      </c>
      <c r="C16" s="241" t="s">
        <v>2</v>
      </c>
    </row>
    <row r="17" spans="1:7" s="112" customFormat="1" x14ac:dyDescent="0.15">
      <c r="A17" s="9"/>
      <c r="B17" s="9" t="s">
        <v>3</v>
      </c>
      <c r="C17" s="33">
        <v>2024474830.0858393</v>
      </c>
    </row>
    <row r="18" spans="1:7" s="112" customFormat="1" x14ac:dyDescent="0.15">
      <c r="A18" s="9"/>
      <c r="B18" s="9" t="s">
        <v>4</v>
      </c>
      <c r="C18" s="33">
        <v>511198590.40334934</v>
      </c>
      <c r="D18" s="66"/>
      <c r="E18" s="47"/>
      <c r="F18" s="66"/>
    </row>
    <row r="19" spans="1:7" s="112" customFormat="1" x14ac:dyDescent="0.15">
      <c r="A19" s="9"/>
      <c r="B19" s="9" t="s">
        <v>657</v>
      </c>
      <c r="C19" s="33">
        <v>20000000</v>
      </c>
      <c r="F19" s="47"/>
    </row>
    <row r="20" spans="1:7" s="112" customFormat="1" x14ac:dyDescent="0.15">
      <c r="A20" s="224" t="s">
        <v>91</v>
      </c>
      <c r="B20" s="225"/>
      <c r="C20" s="89">
        <f>SUM(C17:C19)</f>
        <v>2555673420.4891887</v>
      </c>
      <c r="D20" s="112" t="s">
        <v>768</v>
      </c>
      <c r="E20" s="47"/>
      <c r="F20" s="66"/>
      <c r="G20" s="47"/>
    </row>
    <row r="21" spans="1:7" s="112" customFormat="1" x14ac:dyDescent="0.15"/>
    <row r="22" spans="1:7" s="112" customFormat="1" x14ac:dyDescent="0.15">
      <c r="B22" s="114" t="s">
        <v>660</v>
      </c>
      <c r="C22" s="66">
        <v>877803</v>
      </c>
    </row>
    <row r="23" spans="1:7" s="112" customFormat="1" x14ac:dyDescent="0.15">
      <c r="B23" s="114" t="s">
        <v>769</v>
      </c>
      <c r="C23" s="66">
        <f>C20/C22</f>
        <v>2911.4430236501685</v>
      </c>
    </row>
    <row r="24" spans="1:7" s="112" customFormat="1" x14ac:dyDescent="0.15">
      <c r="B24" s="114" t="s">
        <v>662</v>
      </c>
      <c r="C24" s="112">
        <v>11</v>
      </c>
    </row>
    <row r="25" spans="1:7" s="112" customFormat="1" x14ac:dyDescent="0.15">
      <c r="B25" s="114" t="s">
        <v>659</v>
      </c>
      <c r="C25" s="47">
        <f>C24*C22</f>
        <v>9655833</v>
      </c>
    </row>
    <row r="26" spans="1:7" s="112" customFormat="1" x14ac:dyDescent="0.15"/>
    <row r="27" spans="1:7" s="112" customFormat="1" x14ac:dyDescent="0.15"/>
    <row r="28" spans="1:7" s="112" customFormat="1" x14ac:dyDescent="0.15"/>
    <row r="29" spans="1:7" s="112" customFormat="1" x14ac:dyDescent="0.15"/>
    <row r="30" spans="1:7" s="112" customFormat="1" x14ac:dyDescent="0.15"/>
    <row r="31" spans="1:7" s="112" customFormat="1" x14ac:dyDescent="0.15"/>
    <row r="32" spans="1:7" s="112" customFormat="1" x14ac:dyDescent="0.15"/>
    <row r="33" s="112" customFormat="1" x14ac:dyDescent="0.15"/>
    <row r="34" s="112" customFormat="1" x14ac:dyDescent="0.15"/>
  </sheetData>
  <mergeCells count="6">
    <mergeCell ref="A6:E6"/>
    <mergeCell ref="A1:E1"/>
    <mergeCell ref="A2:E2"/>
    <mergeCell ref="A8:B8"/>
    <mergeCell ref="A20:B20"/>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6"/>
  <sheetViews>
    <sheetView showGridLines="0" zoomScaleNormal="100" workbookViewId="0">
      <selection activeCell="F11" sqref="F11"/>
    </sheetView>
  </sheetViews>
  <sheetFormatPr baseColWidth="10" defaultColWidth="11.5" defaultRowHeight="11" x14ac:dyDescent="0.15"/>
  <cols>
    <col min="1" max="16384" width="11.5" style="6"/>
  </cols>
  <sheetData>
    <row r="1" spans="1:7" ht="16" x14ac:dyDescent="0.2">
      <c r="A1" s="286" t="s">
        <v>732</v>
      </c>
      <c r="B1" s="286"/>
      <c r="C1" s="286"/>
      <c r="D1" s="286"/>
      <c r="E1" s="286"/>
      <c r="F1" s="99"/>
      <c r="G1" s="99"/>
    </row>
    <row r="2" spans="1:7" ht="24" x14ac:dyDescent="0.15">
      <c r="A2" s="164" t="s">
        <v>632</v>
      </c>
      <c r="B2" s="164" t="s">
        <v>237</v>
      </c>
      <c r="C2" s="165" t="s">
        <v>633</v>
      </c>
      <c r="D2" s="165" t="s">
        <v>763</v>
      </c>
      <c r="E2" s="164" t="s">
        <v>118</v>
      </c>
    </row>
    <row r="3" spans="1:7" x14ac:dyDescent="0.15">
      <c r="A3" s="100">
        <v>6800</v>
      </c>
      <c r="B3" s="101">
        <v>12</v>
      </c>
      <c r="C3" s="102">
        <v>2.4E-2</v>
      </c>
      <c r="D3" s="103">
        <f>A3*(1+C3)</f>
        <v>6963.2</v>
      </c>
      <c r="E3" s="103">
        <f>B3*D3</f>
        <v>83558.399999999994</v>
      </c>
    </row>
    <row r="4" spans="1:7" x14ac:dyDescent="0.15">
      <c r="A4" s="100">
        <v>6800</v>
      </c>
      <c r="B4" s="101">
        <v>12</v>
      </c>
      <c r="C4" s="102">
        <v>2.4E-2</v>
      </c>
      <c r="D4" s="103">
        <f>A4*(1+C4)</f>
        <v>6963.2</v>
      </c>
      <c r="E4" s="103">
        <f>B4*D4</f>
        <v>83558.399999999994</v>
      </c>
    </row>
    <row r="5" spans="1:7" x14ac:dyDescent="0.15">
      <c r="A5" s="177" t="s">
        <v>642</v>
      </c>
      <c r="B5" s="178"/>
      <c r="C5" s="178"/>
      <c r="D5" s="214"/>
      <c r="E5" s="104">
        <f>SUM(E3:E4)</f>
        <v>167116.79999999999</v>
      </c>
    </row>
    <row r="6" spans="1:7" x14ac:dyDescent="0.15">
      <c r="A6" s="6" t="s">
        <v>643</v>
      </c>
    </row>
  </sheetData>
  <mergeCells count="2">
    <mergeCell ref="A1:E1"/>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5"/>
  <sheetViews>
    <sheetView showGridLines="0" zoomScaleNormal="100" workbookViewId="0">
      <selection activeCell="D3" sqref="D3"/>
    </sheetView>
  </sheetViews>
  <sheetFormatPr baseColWidth="10" defaultColWidth="11.5" defaultRowHeight="11" x14ac:dyDescent="0.15"/>
  <cols>
    <col min="1" max="5" width="11.5" style="6" bestFit="1" customWidth="1"/>
    <col min="6" max="6" width="12.6640625" style="6" bestFit="1" customWidth="1"/>
    <col min="7" max="16384" width="11.5" style="6"/>
  </cols>
  <sheetData>
    <row r="1" spans="1:6" ht="16" x14ac:dyDescent="0.2">
      <c r="A1" s="291" t="s">
        <v>733</v>
      </c>
      <c r="B1" s="292"/>
      <c r="C1" s="292"/>
      <c r="D1" s="292"/>
      <c r="E1" s="292"/>
      <c r="F1" s="293"/>
    </row>
    <row r="2" spans="1:6" ht="36" x14ac:dyDescent="0.15">
      <c r="A2" s="164" t="s">
        <v>644</v>
      </c>
      <c r="B2" s="164" t="s">
        <v>645</v>
      </c>
      <c r="C2" s="165" t="s">
        <v>633</v>
      </c>
      <c r="D2" s="165" t="s">
        <v>763</v>
      </c>
      <c r="E2" s="165" t="s">
        <v>646</v>
      </c>
      <c r="F2" s="164" t="s">
        <v>118</v>
      </c>
    </row>
    <row r="3" spans="1:6" x14ac:dyDescent="0.15">
      <c r="A3" s="95">
        <v>43497</v>
      </c>
      <c r="B3" s="96">
        <v>364616</v>
      </c>
      <c r="C3" s="97">
        <v>2.4E-2</v>
      </c>
      <c r="D3" s="33">
        <f>B3*(1+C3)</f>
        <v>373366.78399999999</v>
      </c>
      <c r="E3" s="96">
        <v>240000</v>
      </c>
      <c r="F3" s="32">
        <f>D3+E3</f>
        <v>613366.78399999999</v>
      </c>
    </row>
    <row r="4" spans="1:6" x14ac:dyDescent="0.15">
      <c r="A4" s="95">
        <v>43525</v>
      </c>
      <c r="B4" s="96">
        <v>364616</v>
      </c>
      <c r="C4" s="97">
        <v>2.4E-2</v>
      </c>
      <c r="D4" s="33">
        <f>B4*(1+C4)</f>
        <v>373366.78399999999</v>
      </c>
      <c r="E4" s="96">
        <v>105000</v>
      </c>
      <c r="F4" s="32">
        <f>D4+E4</f>
        <v>478366.78399999999</v>
      </c>
    </row>
    <row r="5" spans="1:6" x14ac:dyDescent="0.15">
      <c r="A5" s="177" t="s">
        <v>629</v>
      </c>
      <c r="B5" s="178"/>
      <c r="C5" s="178"/>
      <c r="D5" s="178"/>
      <c r="E5" s="214"/>
      <c r="F5" s="98">
        <f>SUM(F3:F4)</f>
        <v>1091733.568</v>
      </c>
    </row>
  </sheetData>
  <mergeCells count="2">
    <mergeCell ref="A1:F1"/>
    <mergeCell ref="A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1"/>
  <sheetViews>
    <sheetView showGridLines="0" zoomScaleNormal="100" workbookViewId="0">
      <selection activeCell="E4" sqref="E4"/>
    </sheetView>
  </sheetViews>
  <sheetFormatPr baseColWidth="10" defaultColWidth="11.5" defaultRowHeight="11" x14ac:dyDescent="0.15"/>
  <cols>
    <col min="1" max="1" width="11.5" style="6"/>
    <col min="2" max="2" width="12.6640625" style="6" bestFit="1" customWidth="1"/>
    <col min="3" max="3" width="11.5" style="6"/>
    <col min="4" max="4" width="15.1640625" style="6" customWidth="1"/>
    <col min="5" max="7" width="11.5" style="6"/>
    <col min="8" max="8" width="12.6640625" style="6" bestFit="1" customWidth="1"/>
    <col min="9" max="16384" width="11.5" style="6"/>
  </cols>
  <sheetData>
    <row r="1" spans="1:8" ht="16" x14ac:dyDescent="0.2">
      <c r="A1" s="289" t="s">
        <v>737</v>
      </c>
      <c r="B1" s="290"/>
      <c r="C1" s="290"/>
      <c r="D1" s="290"/>
      <c r="E1" s="290"/>
      <c r="F1" s="290"/>
      <c r="G1" s="290"/>
      <c r="H1" s="290"/>
    </row>
    <row r="2" spans="1:8" x14ac:dyDescent="0.15">
      <c r="A2" s="238" t="s">
        <v>68</v>
      </c>
      <c r="B2" s="238"/>
      <c r="C2" s="238"/>
      <c r="D2" s="238"/>
      <c r="E2" s="238"/>
      <c r="F2" s="238"/>
      <c r="G2" s="238"/>
      <c r="H2" s="238"/>
    </row>
    <row r="3" spans="1:8" ht="36" x14ac:dyDescent="0.15">
      <c r="A3" s="252" t="s">
        <v>31</v>
      </c>
      <c r="B3" s="252" t="s">
        <v>29</v>
      </c>
      <c r="C3" s="252" t="s">
        <v>69</v>
      </c>
      <c r="D3" s="252" t="s">
        <v>70</v>
      </c>
      <c r="E3" s="252" t="s">
        <v>71</v>
      </c>
      <c r="F3" s="252" t="s">
        <v>72</v>
      </c>
      <c r="G3" s="252" t="s">
        <v>73</v>
      </c>
      <c r="H3" s="252" t="s">
        <v>552</v>
      </c>
    </row>
    <row r="4" spans="1:8" ht="44.25" customHeight="1" x14ac:dyDescent="0.15">
      <c r="A4" s="51"/>
      <c r="B4" s="12">
        <v>15672768</v>
      </c>
      <c r="C4" s="51"/>
      <c r="D4" s="51"/>
      <c r="E4" s="51"/>
      <c r="F4" s="51"/>
      <c r="G4" s="51"/>
      <c r="H4" s="12">
        <f>+B4</f>
        <v>15672768</v>
      </c>
    </row>
    <row r="11" spans="1:8" x14ac:dyDescent="0.15">
      <c r="H11" s="13"/>
    </row>
  </sheetData>
  <mergeCells count="2">
    <mergeCell ref="A2:H2"/>
    <mergeCell ref="A1:H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B1E75-F513-384E-906F-69F3C88511D6}">
  <dimension ref="A2:B17"/>
  <sheetViews>
    <sheetView topLeftCell="A12" zoomScale="273" workbookViewId="0">
      <selection activeCell="B16" sqref="B16"/>
    </sheetView>
  </sheetViews>
  <sheetFormatPr baseColWidth="10" defaultRowHeight="15" x14ac:dyDescent="0.2"/>
  <sheetData>
    <row r="2" spans="1:2" ht="24" x14ac:dyDescent="0.2">
      <c r="A2" t="s">
        <v>669</v>
      </c>
      <c r="B2" s="25" t="s">
        <v>698</v>
      </c>
    </row>
    <row r="3" spans="1:2" x14ac:dyDescent="0.2">
      <c r="B3" s="25" t="s">
        <v>699</v>
      </c>
    </row>
    <row r="4" spans="1:2" x14ac:dyDescent="0.2">
      <c r="B4" s="25" t="s">
        <v>630</v>
      </c>
    </row>
    <row r="5" spans="1:2" ht="24" x14ac:dyDescent="0.2">
      <c r="B5" s="25" t="s">
        <v>700</v>
      </c>
    </row>
    <row r="7" spans="1:2" x14ac:dyDescent="0.2">
      <c r="B7" s="149" t="s">
        <v>655</v>
      </c>
    </row>
    <row r="8" spans="1:2" x14ac:dyDescent="0.2">
      <c r="B8" s="149" t="s">
        <v>656</v>
      </c>
    </row>
    <row r="10" spans="1:2" ht="24" x14ac:dyDescent="0.2">
      <c r="B10" s="25" t="s">
        <v>745</v>
      </c>
    </row>
    <row r="11" spans="1:2" ht="36" x14ac:dyDescent="0.2">
      <c r="B11" s="25" t="s">
        <v>746</v>
      </c>
    </row>
    <row r="12" spans="1:2" ht="48" x14ac:dyDescent="0.2">
      <c r="B12" s="25" t="s">
        <v>747</v>
      </c>
    </row>
    <row r="13" spans="1:2" ht="24" x14ac:dyDescent="0.2">
      <c r="B13" s="25" t="s">
        <v>748</v>
      </c>
    </row>
    <row r="14" spans="1:2" ht="36" x14ac:dyDescent="0.2">
      <c r="B14" s="25" t="s">
        <v>749</v>
      </c>
    </row>
    <row r="15" spans="1:2" ht="36" x14ac:dyDescent="0.2">
      <c r="B15" s="25" t="s">
        <v>750</v>
      </c>
    </row>
    <row r="16" spans="1:2" x14ac:dyDescent="0.2">
      <c r="B16" s="25"/>
    </row>
    <row r="17" spans="2:2" x14ac:dyDescent="0.2">
      <c r="B17" s="2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4"/>
  <sheetViews>
    <sheetView showGridLines="0" zoomScaleNormal="100" workbookViewId="0">
      <selection sqref="A1:H1"/>
    </sheetView>
  </sheetViews>
  <sheetFormatPr baseColWidth="10" defaultColWidth="11.5" defaultRowHeight="11" x14ac:dyDescent="0.15"/>
  <cols>
    <col min="1" max="16384" width="11.5" style="6"/>
  </cols>
  <sheetData>
    <row r="1" spans="1:8" ht="16" x14ac:dyDescent="0.2">
      <c r="A1" s="289" t="s">
        <v>738</v>
      </c>
      <c r="B1" s="290"/>
      <c r="C1" s="290"/>
      <c r="D1" s="290"/>
      <c r="E1" s="290"/>
      <c r="F1" s="290"/>
      <c r="G1" s="290"/>
      <c r="H1" s="290"/>
    </row>
    <row r="2" spans="1:8" x14ac:dyDescent="0.15">
      <c r="A2" s="176" t="s">
        <v>68</v>
      </c>
      <c r="B2" s="176"/>
      <c r="C2" s="176"/>
      <c r="D2" s="176"/>
      <c r="E2" s="176"/>
      <c r="F2" s="176"/>
      <c r="G2" s="176"/>
      <c r="H2" s="176"/>
    </row>
    <row r="3" spans="1:8" ht="60" x14ac:dyDescent="0.15">
      <c r="A3" s="10" t="s">
        <v>31</v>
      </c>
      <c r="B3" s="10" t="s">
        <v>29</v>
      </c>
      <c r="C3" s="10" t="s">
        <v>69</v>
      </c>
      <c r="D3" s="10" t="s">
        <v>70</v>
      </c>
      <c r="E3" s="10" t="s">
        <v>71</v>
      </c>
      <c r="F3" s="10" t="s">
        <v>72</v>
      </c>
      <c r="G3" s="10" t="s">
        <v>73</v>
      </c>
      <c r="H3" s="10" t="s">
        <v>552</v>
      </c>
    </row>
    <row r="4" spans="1:8" ht="52.5" customHeight="1" x14ac:dyDescent="0.15">
      <c r="A4" s="51"/>
      <c r="B4" s="51"/>
      <c r="C4" s="51"/>
      <c r="D4" s="94">
        <v>962492</v>
      </c>
      <c r="E4" s="51"/>
      <c r="F4" s="51"/>
      <c r="G4" s="51"/>
      <c r="H4" s="12">
        <f>+D4</f>
        <v>962492</v>
      </c>
    </row>
  </sheetData>
  <mergeCells count="2">
    <mergeCell ref="A2:H2"/>
    <mergeCell ref="A1:H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
  <sheetViews>
    <sheetView showGridLines="0" zoomScaleNormal="100" workbookViewId="0">
      <selection sqref="A1:H1"/>
    </sheetView>
  </sheetViews>
  <sheetFormatPr baseColWidth="10" defaultColWidth="11.5" defaultRowHeight="11" x14ac:dyDescent="0.15"/>
  <cols>
    <col min="1" max="1" width="12.6640625" style="6" bestFit="1" customWidth="1"/>
    <col min="2" max="7" width="11.5" style="6"/>
    <col min="8" max="8" width="12.6640625" style="6" bestFit="1" customWidth="1"/>
    <col min="9" max="16384" width="11.5" style="6"/>
  </cols>
  <sheetData>
    <row r="1" spans="1:8" ht="16" x14ac:dyDescent="0.2">
      <c r="A1" s="289" t="s">
        <v>739</v>
      </c>
      <c r="B1" s="290"/>
      <c r="C1" s="290"/>
      <c r="D1" s="290"/>
      <c r="E1" s="290"/>
      <c r="F1" s="290"/>
      <c r="G1" s="290"/>
      <c r="H1" s="290"/>
    </row>
    <row r="2" spans="1:8" x14ac:dyDescent="0.15">
      <c r="A2" s="238" t="s">
        <v>68</v>
      </c>
      <c r="B2" s="238"/>
      <c r="C2" s="238"/>
      <c r="D2" s="238"/>
      <c r="E2" s="238"/>
      <c r="F2" s="238"/>
      <c r="G2" s="238"/>
      <c r="H2" s="238"/>
    </row>
    <row r="3" spans="1:8" ht="60" x14ac:dyDescent="0.15">
      <c r="A3" s="10" t="s">
        <v>31</v>
      </c>
      <c r="B3" s="10" t="s">
        <v>29</v>
      </c>
      <c r="C3" s="10" t="s">
        <v>69</v>
      </c>
      <c r="D3" s="10" t="s">
        <v>70</v>
      </c>
      <c r="E3" s="10" t="s">
        <v>71</v>
      </c>
      <c r="F3" s="10" t="s">
        <v>72</v>
      </c>
      <c r="G3" s="10" t="s">
        <v>73</v>
      </c>
      <c r="H3" s="10" t="s">
        <v>552</v>
      </c>
    </row>
    <row r="4" spans="1:8" ht="46.5" customHeight="1" x14ac:dyDescent="0.15">
      <c r="A4" s="94">
        <v>22126260</v>
      </c>
      <c r="B4" s="93"/>
      <c r="C4" s="51"/>
      <c r="D4" s="51"/>
      <c r="E4" s="51"/>
      <c r="F4" s="51"/>
      <c r="G4" s="51"/>
      <c r="H4" s="12">
        <f>+A4</f>
        <v>22126260</v>
      </c>
    </row>
  </sheetData>
  <mergeCells count="2">
    <mergeCell ref="A2:H2"/>
    <mergeCell ref="A1:H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4"/>
  <sheetViews>
    <sheetView showGridLines="0" zoomScaleNormal="100" workbookViewId="0">
      <selection activeCell="E12" sqref="E12"/>
    </sheetView>
  </sheetViews>
  <sheetFormatPr baseColWidth="10" defaultColWidth="11.5" defaultRowHeight="11" x14ac:dyDescent="0.15"/>
  <cols>
    <col min="1" max="2" width="11.5" style="6"/>
    <col min="3" max="3" width="12.6640625" style="6" bestFit="1" customWidth="1"/>
    <col min="4" max="7" width="11.5" style="6"/>
    <col min="8" max="8" width="12.6640625" style="6" bestFit="1" customWidth="1"/>
    <col min="9" max="16384" width="11.5" style="6"/>
  </cols>
  <sheetData>
    <row r="1" spans="1:8" ht="16" x14ac:dyDescent="0.2">
      <c r="A1" s="289" t="s">
        <v>740</v>
      </c>
      <c r="B1" s="290"/>
      <c r="C1" s="290"/>
      <c r="D1" s="290"/>
      <c r="E1" s="290"/>
      <c r="F1" s="290"/>
      <c r="G1" s="290"/>
      <c r="H1" s="290"/>
    </row>
    <row r="2" spans="1:8" x14ac:dyDescent="0.15">
      <c r="A2" s="176" t="s">
        <v>68</v>
      </c>
      <c r="B2" s="176"/>
      <c r="C2" s="176"/>
      <c r="D2" s="176"/>
      <c r="E2" s="176"/>
      <c r="F2" s="176"/>
      <c r="G2" s="176"/>
      <c r="H2" s="176"/>
    </row>
    <row r="3" spans="1:8" ht="60" x14ac:dyDescent="0.15">
      <c r="A3" s="10" t="s">
        <v>31</v>
      </c>
      <c r="B3" s="10" t="s">
        <v>29</v>
      </c>
      <c r="C3" s="10" t="s">
        <v>69</v>
      </c>
      <c r="D3" s="10" t="s">
        <v>70</v>
      </c>
      <c r="E3" s="10" t="s">
        <v>71</v>
      </c>
      <c r="F3" s="10" t="s">
        <v>72</v>
      </c>
      <c r="G3" s="10" t="s">
        <v>73</v>
      </c>
      <c r="H3" s="10" t="s">
        <v>552</v>
      </c>
    </row>
    <row r="4" spans="1:8" ht="48" customHeight="1" x14ac:dyDescent="0.15">
      <c r="A4" s="93"/>
      <c r="B4" s="93"/>
      <c r="C4" s="94">
        <v>20206477</v>
      </c>
      <c r="D4" s="51"/>
      <c r="E4" s="51"/>
      <c r="F4" s="51"/>
      <c r="G4" s="51"/>
      <c r="H4" s="12">
        <f>+C4</f>
        <v>20206477</v>
      </c>
    </row>
  </sheetData>
  <mergeCells count="2">
    <mergeCell ref="A2:H2"/>
    <mergeCell ref="A1:H1"/>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8"/>
  <sheetViews>
    <sheetView showGridLines="0" zoomScaleNormal="100" workbookViewId="0">
      <selection activeCell="A6" sqref="A6:C6"/>
    </sheetView>
  </sheetViews>
  <sheetFormatPr baseColWidth="10" defaultColWidth="11.5" defaultRowHeight="11" x14ac:dyDescent="0.15"/>
  <cols>
    <col min="1" max="1" width="14.1640625" style="6" customWidth="1"/>
    <col min="2" max="2" width="16.33203125" style="6" customWidth="1"/>
    <col min="3" max="3" width="13.33203125" style="6" customWidth="1"/>
    <col min="4" max="4" width="19.1640625" style="6" customWidth="1"/>
    <col min="5" max="7" width="11.5" style="6" bestFit="1" customWidth="1"/>
    <col min="8" max="8" width="12.6640625" style="6" bestFit="1" customWidth="1"/>
    <col min="9" max="16384" width="11.5" style="6"/>
  </cols>
  <sheetData>
    <row r="1" spans="1:8" ht="16" x14ac:dyDescent="0.2">
      <c r="A1" s="290" t="s">
        <v>741</v>
      </c>
      <c r="B1" s="290"/>
      <c r="C1" s="290"/>
      <c r="D1" s="290"/>
      <c r="E1" s="290"/>
      <c r="F1" s="290"/>
      <c r="G1" s="290"/>
      <c r="H1" s="290"/>
    </row>
    <row r="2" spans="1:8" x14ac:dyDescent="0.15">
      <c r="A2" s="238" t="s">
        <v>68</v>
      </c>
      <c r="B2" s="238"/>
      <c r="C2" s="238"/>
      <c r="D2" s="238"/>
      <c r="E2" s="238"/>
      <c r="F2" s="238"/>
      <c r="G2" s="238"/>
      <c r="H2" s="238"/>
    </row>
    <row r="3" spans="1:8" ht="24" x14ac:dyDescent="0.15">
      <c r="A3" s="252" t="s">
        <v>31</v>
      </c>
      <c r="B3" s="252" t="s">
        <v>29</v>
      </c>
      <c r="C3" s="252" t="s">
        <v>69</v>
      </c>
      <c r="D3" s="252" t="s">
        <v>70</v>
      </c>
      <c r="E3" s="252" t="s">
        <v>71</v>
      </c>
      <c r="F3" s="252" t="s">
        <v>72</v>
      </c>
      <c r="G3" s="252" t="s">
        <v>73</v>
      </c>
      <c r="H3" s="252" t="s">
        <v>552</v>
      </c>
    </row>
    <row r="4" spans="1:8" x14ac:dyDescent="0.15">
      <c r="A4" s="93"/>
      <c r="B4" s="93"/>
      <c r="C4" s="93"/>
      <c r="D4" s="51"/>
      <c r="E4" s="94">
        <v>5531565</v>
      </c>
      <c r="F4" s="94">
        <v>3687710</v>
      </c>
      <c r="G4" s="94">
        <v>7375420</v>
      </c>
      <c r="H4" s="12">
        <f>SUM(E4:G4)</f>
        <v>16594695</v>
      </c>
    </row>
    <row r="6" spans="1:8" x14ac:dyDescent="0.15">
      <c r="A6" s="303" t="s">
        <v>74</v>
      </c>
      <c r="B6" s="303"/>
      <c r="C6" s="303"/>
    </row>
    <row r="7" spans="1:8" ht="57.75" customHeight="1" x14ac:dyDescent="0.15">
      <c r="A7" s="10" t="s">
        <v>75</v>
      </c>
      <c r="B7" s="10" t="s">
        <v>76</v>
      </c>
      <c r="C7" s="10" t="s">
        <v>552</v>
      </c>
    </row>
    <row r="8" spans="1:8" x14ac:dyDescent="0.15">
      <c r="A8" s="63">
        <v>0</v>
      </c>
      <c r="B8" s="63">
        <v>0</v>
      </c>
      <c r="C8" s="63">
        <f>SUM(A8:B8)</f>
        <v>0</v>
      </c>
    </row>
  </sheetData>
  <mergeCells count="3">
    <mergeCell ref="A2:H2"/>
    <mergeCell ref="A1:H1"/>
    <mergeCell ref="A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2"/>
  <sheetViews>
    <sheetView showGridLines="0" zoomScaleNormal="100" workbookViewId="0">
      <selection sqref="A1:H1"/>
    </sheetView>
  </sheetViews>
  <sheetFormatPr baseColWidth="10" defaultColWidth="11.5" defaultRowHeight="13" x14ac:dyDescent="0.15"/>
  <cols>
    <col min="1" max="1" width="23.33203125" style="122" customWidth="1"/>
    <col min="2" max="2" width="13.83203125" style="122" customWidth="1"/>
    <col min="3" max="3" width="25.6640625" style="122" customWidth="1"/>
    <col min="4" max="4" width="22.1640625" style="122" customWidth="1"/>
    <col min="5" max="5" width="21.1640625" style="122" customWidth="1"/>
    <col min="6" max="6" width="16" style="122" customWidth="1"/>
    <col min="7" max="7" width="18" style="122" customWidth="1"/>
    <col min="8" max="8" width="12.6640625" style="122" bestFit="1" customWidth="1"/>
    <col min="9" max="16384" width="11.5" style="122"/>
  </cols>
  <sheetData>
    <row r="1" spans="1:8" ht="16" x14ac:dyDescent="0.2">
      <c r="A1" s="286" t="s">
        <v>696</v>
      </c>
      <c r="B1" s="286"/>
      <c r="C1" s="286"/>
      <c r="D1" s="286"/>
      <c r="E1" s="286"/>
      <c r="F1" s="286"/>
      <c r="G1" s="286"/>
      <c r="H1" s="286"/>
    </row>
    <row r="2" spans="1:8" x14ac:dyDescent="0.15">
      <c r="A2" s="183" t="s">
        <v>48</v>
      </c>
      <c r="B2" s="183"/>
      <c r="C2" s="183"/>
      <c r="D2" s="190" t="s">
        <v>49</v>
      </c>
      <c r="E2" s="191"/>
      <c r="F2" s="191"/>
      <c r="G2" s="191"/>
      <c r="H2" s="192"/>
    </row>
    <row r="3" spans="1:8" x14ac:dyDescent="0.15">
      <c r="A3" s="123"/>
      <c r="B3" s="123"/>
      <c r="C3" s="123"/>
    </row>
    <row r="4" spans="1:8" x14ac:dyDescent="0.15">
      <c r="A4" s="179" t="s">
        <v>84</v>
      </c>
      <c r="B4" s="179" t="s">
        <v>50</v>
      </c>
      <c r="C4" s="179" t="s">
        <v>85</v>
      </c>
      <c r="D4" s="142" t="s">
        <v>86</v>
      </c>
      <c r="E4" s="179" t="s">
        <v>88</v>
      </c>
      <c r="F4" s="179" t="s">
        <v>87</v>
      </c>
    </row>
    <row r="5" spans="1:8" ht="24" x14ac:dyDescent="0.15">
      <c r="A5" s="179"/>
      <c r="B5" s="179"/>
      <c r="C5" s="179"/>
      <c r="D5" s="143" t="s">
        <v>89</v>
      </c>
      <c r="E5" s="179"/>
      <c r="F5" s="179"/>
    </row>
    <row r="6" spans="1:8" x14ac:dyDescent="0.15">
      <c r="A6" s="138" t="s">
        <v>631</v>
      </c>
      <c r="B6" s="138">
        <v>39</v>
      </c>
      <c r="C6" s="138">
        <v>1</v>
      </c>
      <c r="D6" s="139">
        <v>1</v>
      </c>
      <c r="E6" s="139">
        <v>1</v>
      </c>
      <c r="F6" s="139">
        <v>0</v>
      </c>
    </row>
    <row r="7" spans="1:8" x14ac:dyDescent="0.15">
      <c r="A7" s="123"/>
      <c r="B7" s="123"/>
      <c r="C7" s="123"/>
    </row>
    <row r="8" spans="1:8" x14ac:dyDescent="0.15">
      <c r="A8" s="182" t="s">
        <v>51</v>
      </c>
      <c r="B8" s="182"/>
      <c r="C8" s="182"/>
      <c r="D8" s="182"/>
      <c r="E8" s="182"/>
      <c r="F8" s="182"/>
      <c r="G8" s="182"/>
      <c r="H8" s="182"/>
    </row>
    <row r="9" spans="1:8" x14ac:dyDescent="0.15">
      <c r="A9" s="182" t="s">
        <v>52</v>
      </c>
      <c r="B9" s="182"/>
      <c r="C9" s="182"/>
      <c r="D9" s="182"/>
      <c r="E9" s="182"/>
      <c r="F9" s="182"/>
      <c r="G9" s="182"/>
      <c r="H9" s="182"/>
    </row>
    <row r="10" spans="1:8" ht="42" x14ac:dyDescent="0.15">
      <c r="A10" s="193" t="s">
        <v>53</v>
      </c>
      <c r="B10" s="193"/>
      <c r="C10" s="147" t="s">
        <v>55</v>
      </c>
      <c r="D10" s="147" t="s">
        <v>56</v>
      </c>
      <c r="E10" s="147" t="s">
        <v>57</v>
      </c>
      <c r="F10" s="147" t="s">
        <v>58</v>
      </c>
      <c r="G10" s="147" t="s">
        <v>59</v>
      </c>
      <c r="H10" s="147" t="s">
        <v>60</v>
      </c>
    </row>
    <row r="11" spans="1:8" x14ac:dyDescent="0.15">
      <c r="A11" s="144" t="s">
        <v>61</v>
      </c>
      <c r="B11" s="144" t="s">
        <v>54</v>
      </c>
      <c r="C11" s="180"/>
      <c r="D11" s="180"/>
      <c r="E11" s="180"/>
      <c r="F11" s="180"/>
      <c r="G11" s="194"/>
      <c r="H11" s="196"/>
    </row>
    <row r="12" spans="1:8" x14ac:dyDescent="0.15">
      <c r="A12" s="141"/>
      <c r="B12" s="141"/>
      <c r="C12" s="181"/>
      <c r="D12" s="181"/>
      <c r="E12" s="181"/>
      <c r="F12" s="181"/>
      <c r="G12" s="195"/>
      <c r="H12" s="195"/>
    </row>
    <row r="14" spans="1:8" x14ac:dyDescent="0.15">
      <c r="A14" s="184" t="s">
        <v>62</v>
      </c>
      <c r="B14" s="185"/>
      <c r="C14" s="185"/>
      <c r="D14" s="186"/>
    </row>
    <row r="15" spans="1:8" x14ac:dyDescent="0.15">
      <c r="A15" s="187" t="s">
        <v>63</v>
      </c>
      <c r="B15" s="188"/>
      <c r="C15" s="188"/>
      <c r="D15" s="189"/>
    </row>
    <row r="16" spans="1:8" ht="42" x14ac:dyDescent="0.15">
      <c r="A16" s="144" t="s">
        <v>64</v>
      </c>
      <c r="B16" s="140" t="s">
        <v>65</v>
      </c>
      <c r="C16" s="140" t="s">
        <v>66</v>
      </c>
      <c r="D16" s="144" t="s">
        <v>67</v>
      </c>
    </row>
    <row r="17" spans="1:8" x14ac:dyDescent="0.15">
      <c r="A17" s="127">
        <f>A12</f>
        <v>0</v>
      </c>
      <c r="B17" s="145"/>
      <c r="C17" s="146"/>
      <c r="D17" s="146"/>
    </row>
    <row r="19" spans="1:8" x14ac:dyDescent="0.15">
      <c r="A19" s="182" t="s">
        <v>68</v>
      </c>
      <c r="B19" s="182"/>
      <c r="C19" s="182"/>
      <c r="D19" s="182"/>
      <c r="E19" s="182"/>
      <c r="F19" s="182"/>
      <c r="G19" s="182"/>
      <c r="H19" s="182"/>
    </row>
    <row r="20" spans="1:8" ht="42" x14ac:dyDescent="0.15">
      <c r="A20" s="125" t="s">
        <v>31</v>
      </c>
      <c r="B20" s="125" t="s">
        <v>29</v>
      </c>
      <c r="C20" s="125" t="s">
        <v>69</v>
      </c>
      <c r="D20" s="125" t="s">
        <v>70</v>
      </c>
      <c r="E20" s="125" t="s">
        <v>71</v>
      </c>
      <c r="F20" s="125" t="s">
        <v>72</v>
      </c>
      <c r="G20" s="125" t="s">
        <v>73</v>
      </c>
      <c r="H20" s="125" t="s">
        <v>554</v>
      </c>
    </row>
    <row r="21" spans="1:8" x14ac:dyDescent="0.15">
      <c r="A21" s="146"/>
      <c r="B21" s="146"/>
      <c r="C21" s="146"/>
      <c r="D21" s="146"/>
      <c r="E21" s="146"/>
      <c r="F21" s="146"/>
      <c r="G21" s="146"/>
      <c r="H21" s="146"/>
    </row>
    <row r="23" spans="1:8" x14ac:dyDescent="0.15">
      <c r="A23" s="182" t="s">
        <v>74</v>
      </c>
      <c r="B23" s="182"/>
      <c r="C23" s="182"/>
    </row>
    <row r="24" spans="1:8" ht="56" x14ac:dyDescent="0.15">
      <c r="A24" s="125" t="s">
        <v>75</v>
      </c>
      <c r="B24" s="125" t="s">
        <v>76</v>
      </c>
      <c r="C24" s="125" t="s">
        <v>555</v>
      </c>
    </row>
    <row r="25" spans="1:8" x14ac:dyDescent="0.15">
      <c r="A25" s="124">
        <v>0</v>
      </c>
      <c r="B25" s="124">
        <v>0</v>
      </c>
      <c r="C25" s="124">
        <v>0</v>
      </c>
    </row>
    <row r="27" spans="1:8" x14ac:dyDescent="0.15">
      <c r="A27" s="182" t="s">
        <v>77</v>
      </c>
      <c r="B27" s="182"/>
      <c r="C27" s="182"/>
      <c r="D27" s="182"/>
    </row>
    <row r="28" spans="1:8" x14ac:dyDescent="0.15">
      <c r="A28" s="183" t="s">
        <v>80</v>
      </c>
      <c r="B28" s="183"/>
      <c r="C28" s="126" t="s">
        <v>81</v>
      </c>
      <c r="D28" s="126" t="s">
        <v>82</v>
      </c>
    </row>
    <row r="29" spans="1:8" x14ac:dyDescent="0.15">
      <c r="A29" s="305" t="s">
        <v>11</v>
      </c>
      <c r="B29" s="305"/>
      <c r="C29" s="128">
        <f>+C30+C32+C34</f>
        <v>0</v>
      </c>
      <c r="D29" s="128">
        <f>+D30+D32+D34</f>
        <v>0</v>
      </c>
    </row>
    <row r="30" spans="1:8" x14ac:dyDescent="0.15">
      <c r="A30" s="306" t="s">
        <v>51</v>
      </c>
      <c r="B30" s="306"/>
      <c r="C30" s="129">
        <f>+B12+C11+D11+E11+F11</f>
        <v>0</v>
      </c>
      <c r="D30" s="128">
        <f>+C30</f>
        <v>0</v>
      </c>
    </row>
    <row r="31" spans="1:8" x14ac:dyDescent="0.15">
      <c r="A31" s="307" t="s">
        <v>52</v>
      </c>
      <c r="B31" s="307"/>
      <c r="C31" s="127">
        <f>+B12+C11+D11+E11+F11</f>
        <v>0</v>
      </c>
      <c r="D31" s="130">
        <f t="shared" ref="D31:D34" si="0">+C31</f>
        <v>0</v>
      </c>
    </row>
    <row r="32" spans="1:8" x14ac:dyDescent="0.15">
      <c r="A32" s="308" t="s">
        <v>78</v>
      </c>
      <c r="B32" s="308"/>
      <c r="C32" s="131">
        <f>+A17+C17</f>
        <v>0</v>
      </c>
      <c r="D32" s="128">
        <f t="shared" si="0"/>
        <v>0</v>
      </c>
    </row>
    <row r="33" spans="1:5" x14ac:dyDescent="0.15">
      <c r="A33" s="309" t="s">
        <v>79</v>
      </c>
      <c r="B33" s="309"/>
      <c r="C33" s="127">
        <f>+A17+C17</f>
        <v>0</v>
      </c>
      <c r="D33" s="130">
        <f t="shared" si="0"/>
        <v>0</v>
      </c>
    </row>
    <row r="34" spans="1:5" x14ac:dyDescent="0.15">
      <c r="A34" s="306" t="s">
        <v>83</v>
      </c>
      <c r="B34" s="306"/>
      <c r="C34" s="131">
        <f>+E21+F21+G21+B21+A21+D21+C21</f>
        <v>0</v>
      </c>
      <c r="D34" s="128">
        <f t="shared" si="0"/>
        <v>0</v>
      </c>
    </row>
    <row r="35" spans="1:5" x14ac:dyDescent="0.15">
      <c r="A35" s="305" t="s">
        <v>556</v>
      </c>
      <c r="B35" s="305"/>
      <c r="C35" s="129">
        <f>SUM(C36:C38)</f>
        <v>0</v>
      </c>
      <c r="D35" s="129">
        <f>SUM(D36:D38)</f>
        <v>0</v>
      </c>
      <c r="E35" s="132"/>
    </row>
    <row r="36" spans="1:5" x14ac:dyDescent="0.15">
      <c r="A36" s="309" t="s">
        <v>557</v>
      </c>
      <c r="B36" s="309"/>
      <c r="C36" s="129">
        <v>0</v>
      </c>
      <c r="D36" s="129">
        <f>+C36</f>
        <v>0</v>
      </c>
    </row>
    <row r="37" spans="1:5" x14ac:dyDescent="0.15">
      <c r="A37" s="307" t="s">
        <v>558</v>
      </c>
      <c r="B37" s="307"/>
      <c r="C37" s="129">
        <v>0</v>
      </c>
      <c r="D37" s="129">
        <f>+C37</f>
        <v>0</v>
      </c>
    </row>
    <row r="38" spans="1:5" x14ac:dyDescent="0.15">
      <c r="A38" s="307" t="s">
        <v>559</v>
      </c>
      <c r="B38" s="307"/>
      <c r="C38" s="129">
        <v>0</v>
      </c>
      <c r="D38" s="129">
        <f>+C38</f>
        <v>0</v>
      </c>
    </row>
    <row r="40" spans="1:5" x14ac:dyDescent="0.15">
      <c r="C40" s="133"/>
    </row>
    <row r="41" spans="1:5" x14ac:dyDescent="0.15">
      <c r="C41" s="132"/>
    </row>
    <row r="42" spans="1:5" x14ac:dyDescent="0.15">
      <c r="C42" s="133"/>
    </row>
  </sheetData>
  <mergeCells count="33">
    <mergeCell ref="A37:B37"/>
    <mergeCell ref="A38:B38"/>
    <mergeCell ref="A30:B30"/>
    <mergeCell ref="A31:B31"/>
    <mergeCell ref="A32:B32"/>
    <mergeCell ref="A33:B33"/>
    <mergeCell ref="A34:B34"/>
    <mergeCell ref="A27:D27"/>
    <mergeCell ref="A28:B28"/>
    <mergeCell ref="A29:B29"/>
    <mergeCell ref="A35:B35"/>
    <mergeCell ref="A36:B36"/>
    <mergeCell ref="A1:H1"/>
    <mergeCell ref="A2:C2"/>
    <mergeCell ref="A14:D14"/>
    <mergeCell ref="A19:H19"/>
    <mergeCell ref="A23:C23"/>
    <mergeCell ref="A15:D15"/>
    <mergeCell ref="D2:H2"/>
    <mergeCell ref="A8:H8"/>
    <mergeCell ref="A9:H9"/>
    <mergeCell ref="A10:B10"/>
    <mergeCell ref="C11:C12"/>
    <mergeCell ref="D11:D12"/>
    <mergeCell ref="E11:E12"/>
    <mergeCell ref="G11:G12"/>
    <mergeCell ref="H11:H12"/>
    <mergeCell ref="C4:C5"/>
    <mergeCell ref="F4:F5"/>
    <mergeCell ref="E4:E5"/>
    <mergeCell ref="F11:F12"/>
    <mergeCell ref="A4:A5"/>
    <mergeCell ref="B4:B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
  <sheetViews>
    <sheetView showGridLines="0" zoomScale="166" zoomScaleNormal="100" workbookViewId="0">
      <selection activeCell="G3" sqref="G3"/>
    </sheetView>
  </sheetViews>
  <sheetFormatPr baseColWidth="10" defaultColWidth="11.5" defaultRowHeight="11" x14ac:dyDescent="0.15"/>
  <cols>
    <col min="1" max="1" width="25.83203125" style="6" customWidth="1"/>
    <col min="2" max="2" width="20" style="117" customWidth="1"/>
    <col min="3" max="3" width="13" style="6" customWidth="1"/>
    <col min="4" max="4" width="8" style="6" bestFit="1" customWidth="1"/>
    <col min="5" max="5" width="5.33203125" style="6" bestFit="1" customWidth="1"/>
    <col min="6" max="6" width="12.5" style="6" bestFit="1" customWidth="1"/>
    <col min="7" max="7" width="10.33203125" style="6" bestFit="1" customWidth="1"/>
    <col min="8" max="16384" width="11.5" style="6"/>
  </cols>
  <sheetData>
    <row r="1" spans="1:7" x14ac:dyDescent="0.15">
      <c r="A1" s="174" t="s">
        <v>730</v>
      </c>
      <c r="B1" s="174"/>
      <c r="C1" s="174"/>
      <c r="D1" s="174"/>
      <c r="E1" s="174"/>
      <c r="F1" s="174"/>
      <c r="G1" s="174"/>
    </row>
    <row r="2" spans="1:7" ht="36" x14ac:dyDescent="0.15">
      <c r="A2" s="82" t="s">
        <v>98</v>
      </c>
      <c r="B2" s="82" t="s">
        <v>703</v>
      </c>
      <c r="C2" s="82" t="s">
        <v>701</v>
      </c>
      <c r="D2" s="82" t="s">
        <v>92</v>
      </c>
      <c r="E2" s="82" t="s">
        <v>101</v>
      </c>
      <c r="F2" s="82" t="s">
        <v>702</v>
      </c>
      <c r="G2" s="27" t="s">
        <v>97</v>
      </c>
    </row>
    <row r="3" spans="1:7" ht="79" customHeight="1" x14ac:dyDescent="0.15">
      <c r="A3" s="148" t="s">
        <v>697</v>
      </c>
      <c r="B3" s="148" t="s">
        <v>655</v>
      </c>
      <c r="C3" s="317" t="s">
        <v>698</v>
      </c>
      <c r="D3" s="317">
        <v>1</v>
      </c>
      <c r="E3" s="317">
        <v>12</v>
      </c>
      <c r="F3" s="318">
        <v>1000</v>
      </c>
      <c r="G3" s="318">
        <f>F3*E3*D3</f>
        <v>12000</v>
      </c>
    </row>
    <row r="4" spans="1:7" x14ac:dyDescent="0.15">
      <c r="A4" s="83"/>
      <c r="B4" s="83"/>
      <c r="C4" s="25"/>
      <c r="D4" s="25"/>
      <c r="E4" s="25"/>
      <c r="F4" s="109"/>
      <c r="G4" s="109"/>
    </row>
    <row r="5" spans="1:7" x14ac:dyDescent="0.15">
      <c r="A5" s="83"/>
      <c r="B5" s="83"/>
      <c r="C5" s="25"/>
      <c r="D5" s="25"/>
      <c r="E5" s="25"/>
      <c r="F5" s="109"/>
      <c r="G5" s="109"/>
    </row>
    <row r="6" spans="1:7" x14ac:dyDescent="0.15">
      <c r="A6" s="83"/>
      <c r="B6" s="83"/>
      <c r="C6" s="25"/>
      <c r="D6" s="25"/>
      <c r="E6" s="25"/>
      <c r="F6" s="109"/>
      <c r="G6" s="109"/>
    </row>
    <row r="7" spans="1:7" x14ac:dyDescent="0.15">
      <c r="A7" s="174" t="s">
        <v>102</v>
      </c>
      <c r="B7" s="174"/>
      <c r="C7" s="174"/>
      <c r="D7" s="174"/>
      <c r="E7" s="174"/>
      <c r="F7" s="174"/>
      <c r="G7" s="98">
        <f>SUM(G3:G6)</f>
        <v>12000</v>
      </c>
    </row>
    <row r="9" spans="1:7" ht="25" customHeight="1" x14ac:dyDescent="0.15">
      <c r="A9" s="197" t="s">
        <v>654</v>
      </c>
      <c r="B9" s="197"/>
      <c r="C9" s="197"/>
      <c r="D9" s="197"/>
      <c r="E9" s="197"/>
      <c r="F9" s="197"/>
      <c r="G9" s="197"/>
    </row>
    <row r="10" spans="1:7" ht="55.5" customHeight="1" x14ac:dyDescent="0.15"/>
  </sheetData>
  <mergeCells count="3">
    <mergeCell ref="A1:G1"/>
    <mergeCell ref="A7:F7"/>
    <mergeCell ref="A9:G9"/>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FA629911-781F-A440-A033-F6FF02691CAC}">
          <x14:formula1>
            <xm:f>LD!$B$2:$B$5</xm:f>
          </x14:formula1>
          <xm:sqref>C3:C6</xm:sqref>
        </x14:dataValidation>
        <x14:dataValidation type="list" allowBlank="1" showInputMessage="1" showErrorMessage="1" xr:uid="{6038A2CF-05C3-0040-B56E-FEECC127ED20}">
          <x14:formula1>
            <xm:f>LD!$B$7:$B$8</xm:f>
          </x14:formula1>
          <xm:sqref>B3:B6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49504-97E5-534A-8C7F-F22E82A7E053}">
  <dimension ref="A1:G10"/>
  <sheetViews>
    <sheetView showGridLines="0" zoomScale="166" zoomScaleNormal="100" workbookViewId="0">
      <selection activeCell="A2" sqref="A2"/>
    </sheetView>
  </sheetViews>
  <sheetFormatPr baseColWidth="10" defaultColWidth="11.5" defaultRowHeight="11" x14ac:dyDescent="0.15"/>
  <cols>
    <col min="1" max="1" width="25.83203125" style="121" customWidth="1"/>
    <col min="2" max="2" width="20" style="121" customWidth="1"/>
    <col min="3" max="3" width="13" style="121" customWidth="1"/>
    <col min="4" max="4" width="8" style="121" bestFit="1" customWidth="1"/>
    <col min="5" max="5" width="5.33203125" style="121" bestFit="1" customWidth="1"/>
    <col min="6" max="6" width="12.5" style="121" bestFit="1" customWidth="1"/>
    <col min="7" max="7" width="10.33203125" style="121" bestFit="1" customWidth="1"/>
    <col min="8" max="16384" width="11.5" style="121"/>
  </cols>
  <sheetData>
    <row r="1" spans="1:7" x14ac:dyDescent="0.15">
      <c r="A1" s="174" t="s">
        <v>760</v>
      </c>
      <c r="B1" s="174"/>
      <c r="C1" s="174"/>
      <c r="D1" s="174"/>
      <c r="E1" s="174"/>
      <c r="F1" s="174"/>
      <c r="G1" s="174"/>
    </row>
    <row r="2" spans="1:7" ht="36" x14ac:dyDescent="0.15">
      <c r="A2" s="82" t="s">
        <v>98</v>
      </c>
      <c r="B2" s="82" t="s">
        <v>703</v>
      </c>
      <c r="C2" s="82" t="s">
        <v>701</v>
      </c>
      <c r="D2" s="82" t="s">
        <v>92</v>
      </c>
      <c r="E2" s="82" t="s">
        <v>101</v>
      </c>
      <c r="F2" s="82" t="s">
        <v>702</v>
      </c>
      <c r="G2" s="27" t="s">
        <v>97</v>
      </c>
    </row>
    <row r="3" spans="1:7" ht="79" customHeight="1" x14ac:dyDescent="0.15">
      <c r="A3" s="148" t="s">
        <v>697</v>
      </c>
      <c r="B3" s="148" t="s">
        <v>655</v>
      </c>
      <c r="C3" s="317" t="s">
        <v>698</v>
      </c>
      <c r="D3" s="317">
        <v>1</v>
      </c>
      <c r="E3" s="317">
        <v>12</v>
      </c>
      <c r="F3" s="318">
        <v>6000000</v>
      </c>
      <c r="G3" s="318">
        <f>F3*E3*D3</f>
        <v>72000000</v>
      </c>
    </row>
    <row r="4" spans="1:7" x14ac:dyDescent="0.15">
      <c r="A4" s="83"/>
      <c r="B4" s="83"/>
      <c r="C4" s="25"/>
      <c r="D4" s="25"/>
      <c r="E4" s="25"/>
      <c r="F4" s="109"/>
      <c r="G4" s="109"/>
    </row>
    <row r="5" spans="1:7" x14ac:dyDescent="0.15">
      <c r="A5" s="83"/>
      <c r="B5" s="83"/>
      <c r="C5" s="25"/>
      <c r="D5" s="25"/>
      <c r="E5" s="25"/>
      <c r="F5" s="109"/>
      <c r="G5" s="109"/>
    </row>
    <row r="6" spans="1:7" x14ac:dyDescent="0.15">
      <c r="A6" s="83"/>
      <c r="B6" s="83"/>
      <c r="C6" s="25"/>
      <c r="D6" s="25"/>
      <c r="E6" s="25"/>
      <c r="F6" s="109"/>
      <c r="G6" s="109"/>
    </row>
    <row r="7" spans="1:7" x14ac:dyDescent="0.15">
      <c r="A7" s="174" t="s">
        <v>102</v>
      </c>
      <c r="B7" s="174"/>
      <c r="C7" s="174"/>
      <c r="D7" s="174"/>
      <c r="E7" s="174"/>
      <c r="F7" s="174"/>
      <c r="G7" s="98">
        <f>SUM(G3:G6)</f>
        <v>72000000</v>
      </c>
    </row>
    <row r="9" spans="1:7" ht="25" customHeight="1" x14ac:dyDescent="0.15">
      <c r="A9" s="197" t="s">
        <v>654</v>
      </c>
      <c r="B9" s="197"/>
      <c r="C9" s="197"/>
      <c r="D9" s="197"/>
      <c r="E9" s="197"/>
      <c r="F9" s="197"/>
      <c r="G9" s="197"/>
    </row>
    <row r="10" spans="1:7" ht="55.5" customHeight="1" x14ac:dyDescent="0.15"/>
  </sheetData>
  <mergeCells count="3">
    <mergeCell ref="A1:G1"/>
    <mergeCell ref="A7:F7"/>
    <mergeCell ref="A9:G9"/>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E16F9FF-B685-6745-B4A0-397ACE55BFEE}">
          <x14:formula1>
            <xm:f>LD!$B$7:$B$8</xm:f>
          </x14:formula1>
          <xm:sqref>B3:B6</xm:sqref>
        </x14:dataValidation>
        <x14:dataValidation type="list" allowBlank="1" showInputMessage="1" showErrorMessage="1" xr:uid="{48A4D7F5-007C-7D4F-8FF5-6F010C82B500}">
          <x14:formula1>
            <xm:f>LD!$B$2:$B$5</xm:f>
          </x14:formula1>
          <xm:sqref>C3:C6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0"/>
  <sheetViews>
    <sheetView showGridLines="0" topLeftCell="A72" zoomScaleNormal="100" workbookViewId="0">
      <selection activeCell="F93" sqref="F93"/>
    </sheetView>
  </sheetViews>
  <sheetFormatPr baseColWidth="10" defaultColWidth="11.5" defaultRowHeight="11" x14ac:dyDescent="0.15"/>
  <cols>
    <col min="1" max="1" width="13.33203125" style="6" customWidth="1"/>
    <col min="2" max="2" width="16.5" style="6" customWidth="1"/>
    <col min="3" max="3" width="16.1640625" style="7" customWidth="1"/>
    <col min="4" max="4" width="16.5" style="6" customWidth="1"/>
    <col min="5" max="5" width="11.83203125" style="6" customWidth="1"/>
    <col min="6" max="6" width="15.1640625" style="6" customWidth="1"/>
    <col min="7" max="16384" width="11.5" style="6"/>
  </cols>
  <sheetData>
    <row r="1" spans="1:6" ht="16" x14ac:dyDescent="0.2">
      <c r="A1" s="286" t="s">
        <v>729</v>
      </c>
      <c r="B1" s="286"/>
      <c r="C1" s="286"/>
      <c r="D1" s="286"/>
      <c r="E1" s="286"/>
      <c r="F1" s="286"/>
    </row>
    <row r="2" spans="1:6" ht="21.75" customHeight="1" x14ac:dyDescent="0.15">
      <c r="A2" s="164" t="s">
        <v>219</v>
      </c>
      <c r="B2" s="164" t="s">
        <v>220</v>
      </c>
      <c r="C2" s="164" t="s">
        <v>238</v>
      </c>
      <c r="D2" s="164" t="s">
        <v>337</v>
      </c>
      <c r="E2" s="165" t="s">
        <v>119</v>
      </c>
      <c r="F2" s="164" t="s">
        <v>118</v>
      </c>
    </row>
    <row r="3" spans="1:6" ht="21.75" customHeight="1" x14ac:dyDescent="0.15">
      <c r="A3" s="150">
        <v>1</v>
      </c>
      <c r="B3" s="150" t="s">
        <v>239</v>
      </c>
      <c r="C3" s="150" t="s">
        <v>240</v>
      </c>
      <c r="D3" s="151">
        <v>0</v>
      </c>
      <c r="E3" s="156">
        <f>C88</f>
        <v>9633.1093333333338</v>
      </c>
      <c r="F3" s="152">
        <f>E3*D3</f>
        <v>0</v>
      </c>
    </row>
    <row r="4" spans="1:6" ht="21.75" customHeight="1" x14ac:dyDescent="0.15">
      <c r="A4" s="150">
        <v>2</v>
      </c>
      <c r="B4" s="150" t="s">
        <v>241</v>
      </c>
      <c r="C4" s="150" t="s">
        <v>242</v>
      </c>
      <c r="D4" s="151">
        <v>0</v>
      </c>
      <c r="E4" s="157">
        <f>C492</f>
        <v>7862.9546666666674</v>
      </c>
      <c r="F4" s="153">
        <f t="shared" ref="F4:F67" si="0">E4*D4</f>
        <v>0</v>
      </c>
    </row>
    <row r="5" spans="1:6" ht="21.75" customHeight="1" x14ac:dyDescent="0.15">
      <c r="A5" s="150">
        <v>3</v>
      </c>
      <c r="B5" s="150" t="s">
        <v>243</v>
      </c>
      <c r="C5" s="150" t="s">
        <v>244</v>
      </c>
      <c r="D5" s="151">
        <v>0</v>
      </c>
      <c r="E5" s="157">
        <f>C570</f>
        <v>3066.1973333333335</v>
      </c>
      <c r="F5" s="153">
        <f t="shared" si="0"/>
        <v>0</v>
      </c>
    </row>
    <row r="6" spans="1:6" ht="21.75" customHeight="1" x14ac:dyDescent="0.15">
      <c r="A6" s="150">
        <v>4</v>
      </c>
      <c r="B6" s="150" t="s">
        <v>245</v>
      </c>
      <c r="C6" s="150" t="s">
        <v>96</v>
      </c>
      <c r="D6" s="151">
        <v>0</v>
      </c>
      <c r="E6" s="157">
        <f>C578</f>
        <v>7199.0613333333331</v>
      </c>
      <c r="F6" s="153">
        <f t="shared" si="0"/>
        <v>0</v>
      </c>
    </row>
    <row r="7" spans="1:6" ht="21.75" customHeight="1" x14ac:dyDescent="0.15">
      <c r="A7" s="150">
        <v>5</v>
      </c>
      <c r="B7" s="150" t="s">
        <v>246</v>
      </c>
      <c r="C7" s="150" t="s">
        <v>95</v>
      </c>
      <c r="D7" s="151">
        <v>0</v>
      </c>
      <c r="E7" s="157">
        <f>C318</f>
        <v>6911.3173333333334</v>
      </c>
      <c r="F7" s="153">
        <f t="shared" si="0"/>
        <v>0</v>
      </c>
    </row>
    <row r="8" spans="1:6" ht="21.75" customHeight="1" x14ac:dyDescent="0.15">
      <c r="A8" s="150">
        <v>6</v>
      </c>
      <c r="B8" s="150" t="s">
        <v>247</v>
      </c>
      <c r="C8" s="150" t="s">
        <v>248</v>
      </c>
      <c r="D8" s="151">
        <v>0</v>
      </c>
      <c r="E8" s="157">
        <f>C562</f>
        <v>4525.0560000000005</v>
      </c>
      <c r="F8" s="153">
        <f t="shared" si="0"/>
        <v>0</v>
      </c>
    </row>
    <row r="9" spans="1:6" ht="21.75" customHeight="1" x14ac:dyDescent="0.15">
      <c r="A9" s="150">
        <v>7</v>
      </c>
      <c r="B9" s="150" t="s">
        <v>249</v>
      </c>
      <c r="C9" s="150" t="s">
        <v>96</v>
      </c>
      <c r="D9" s="151">
        <v>0</v>
      </c>
      <c r="E9" s="157">
        <f>C436</f>
        <v>20922.368000000002</v>
      </c>
      <c r="F9" s="153">
        <f t="shared" si="0"/>
        <v>0</v>
      </c>
    </row>
    <row r="10" spans="1:6" ht="21.75" customHeight="1" x14ac:dyDescent="0.15">
      <c r="A10" s="150">
        <v>8</v>
      </c>
      <c r="B10" s="150" t="s">
        <v>250</v>
      </c>
      <c r="C10" s="150" t="s">
        <v>251</v>
      </c>
      <c r="D10" s="151">
        <v>0</v>
      </c>
      <c r="E10" s="157">
        <f>C255</f>
        <v>530.09066666666661</v>
      </c>
      <c r="F10" s="153">
        <f t="shared" si="0"/>
        <v>0</v>
      </c>
    </row>
    <row r="11" spans="1:6" ht="21.75" customHeight="1" x14ac:dyDescent="0.15">
      <c r="A11" s="150">
        <v>9</v>
      </c>
      <c r="B11" s="150" t="s">
        <v>252</v>
      </c>
      <c r="C11" s="150" t="s">
        <v>253</v>
      </c>
      <c r="D11" s="151">
        <v>0</v>
      </c>
      <c r="E11" s="157">
        <f>C184</f>
        <v>2018.3040000000001</v>
      </c>
      <c r="F11" s="153">
        <f t="shared" si="0"/>
        <v>0</v>
      </c>
    </row>
    <row r="12" spans="1:6" ht="21.75" customHeight="1" x14ac:dyDescent="0.15">
      <c r="A12" s="150">
        <v>10</v>
      </c>
      <c r="B12" s="150" t="s">
        <v>254</v>
      </c>
      <c r="C12" s="150" t="s">
        <v>255</v>
      </c>
      <c r="D12" s="151">
        <v>0</v>
      </c>
      <c r="E12" s="157">
        <f>C538</f>
        <v>823.97866666666664</v>
      </c>
      <c r="F12" s="153">
        <f t="shared" si="0"/>
        <v>0</v>
      </c>
    </row>
    <row r="13" spans="1:6" ht="21.75" customHeight="1" x14ac:dyDescent="0.15">
      <c r="A13" s="150">
        <v>11</v>
      </c>
      <c r="B13" s="150" t="s">
        <v>256</v>
      </c>
      <c r="C13" s="150" t="s">
        <v>96</v>
      </c>
      <c r="D13" s="151">
        <v>0</v>
      </c>
      <c r="E13" s="157">
        <f>C586</f>
        <v>2435.7546666666667</v>
      </c>
      <c r="F13" s="153">
        <f t="shared" si="0"/>
        <v>0</v>
      </c>
    </row>
    <row r="14" spans="1:6" ht="21.75" customHeight="1" x14ac:dyDescent="0.15">
      <c r="A14" s="150">
        <v>12</v>
      </c>
      <c r="B14" s="150" t="s">
        <v>257</v>
      </c>
      <c r="C14" s="150" t="s">
        <v>258</v>
      </c>
      <c r="D14" s="151">
        <v>0</v>
      </c>
      <c r="E14" s="157">
        <f>C460</f>
        <v>4357.8026666666674</v>
      </c>
      <c r="F14" s="153">
        <f t="shared" si="0"/>
        <v>0</v>
      </c>
    </row>
    <row r="15" spans="1:6" ht="21.75" customHeight="1" x14ac:dyDescent="0.15">
      <c r="A15" s="150">
        <v>13</v>
      </c>
      <c r="B15" s="150" t="s">
        <v>259</v>
      </c>
      <c r="C15" s="150" t="s">
        <v>260</v>
      </c>
      <c r="D15" s="151">
        <v>0</v>
      </c>
      <c r="E15" s="157">
        <f>C523</f>
        <v>6012.9279999999999</v>
      </c>
      <c r="F15" s="153">
        <f t="shared" si="0"/>
        <v>0</v>
      </c>
    </row>
    <row r="16" spans="1:6" ht="21.75" customHeight="1" x14ac:dyDescent="0.15">
      <c r="A16" s="150">
        <v>14</v>
      </c>
      <c r="B16" s="150" t="s">
        <v>261</v>
      </c>
      <c r="C16" s="150" t="s">
        <v>262</v>
      </c>
      <c r="D16" s="151">
        <v>0</v>
      </c>
      <c r="E16" s="157">
        <f>C530</f>
        <v>2738.1759999999999</v>
      </c>
      <c r="F16" s="153">
        <f t="shared" si="0"/>
        <v>0</v>
      </c>
    </row>
    <row r="17" spans="1:6" ht="21.75" customHeight="1" x14ac:dyDescent="0.15">
      <c r="A17" s="150">
        <v>15</v>
      </c>
      <c r="B17" s="150" t="s">
        <v>263</v>
      </c>
      <c r="C17" s="150" t="s">
        <v>96</v>
      </c>
      <c r="D17" s="151">
        <v>0</v>
      </c>
      <c r="E17" s="157">
        <f>C144</f>
        <v>1683.4560000000001</v>
      </c>
      <c r="F17" s="153">
        <f t="shared" si="0"/>
        <v>0</v>
      </c>
    </row>
    <row r="18" spans="1:6" ht="21.75" customHeight="1" x14ac:dyDescent="0.15">
      <c r="A18" s="150">
        <v>16</v>
      </c>
      <c r="B18" s="150" t="s">
        <v>264</v>
      </c>
      <c r="C18" s="150" t="s">
        <v>265</v>
      </c>
      <c r="D18" s="151">
        <v>0</v>
      </c>
      <c r="E18" s="157">
        <f>C112</f>
        <v>1513.1306666666667</v>
      </c>
      <c r="F18" s="153">
        <f t="shared" si="0"/>
        <v>0</v>
      </c>
    </row>
    <row r="19" spans="1:6" s="54" customFormat="1" ht="21.75" customHeight="1" x14ac:dyDescent="0.15">
      <c r="A19" s="150">
        <v>17</v>
      </c>
      <c r="B19" s="150" t="s">
        <v>266</v>
      </c>
      <c r="C19" s="150" t="s">
        <v>96</v>
      </c>
      <c r="D19" s="151">
        <v>0</v>
      </c>
      <c r="E19" s="157">
        <f>C673</f>
        <v>117887.31733333333</v>
      </c>
      <c r="F19" s="153">
        <f t="shared" si="0"/>
        <v>0</v>
      </c>
    </row>
    <row r="20" spans="1:6" ht="21.75" customHeight="1" x14ac:dyDescent="0.15">
      <c r="A20" s="150">
        <v>18</v>
      </c>
      <c r="B20" s="150" t="s">
        <v>267</v>
      </c>
      <c r="C20" s="150" t="s">
        <v>268</v>
      </c>
      <c r="D20" s="151">
        <v>0</v>
      </c>
      <c r="E20" s="157">
        <f>C554</f>
        <v>8219.3066666666673</v>
      </c>
      <c r="F20" s="153">
        <f t="shared" si="0"/>
        <v>0</v>
      </c>
    </row>
    <row r="21" spans="1:6" ht="21.75" customHeight="1" x14ac:dyDescent="0.15">
      <c r="A21" s="150">
        <v>19</v>
      </c>
      <c r="B21" s="150" t="s">
        <v>269</v>
      </c>
      <c r="C21" s="150" t="s">
        <v>95</v>
      </c>
      <c r="D21" s="151">
        <v>0</v>
      </c>
      <c r="E21" s="157">
        <f>C500</f>
        <v>2357.248</v>
      </c>
      <c r="F21" s="153">
        <f t="shared" si="0"/>
        <v>0</v>
      </c>
    </row>
    <row r="22" spans="1:6" ht="21.75" customHeight="1" x14ac:dyDescent="0.15">
      <c r="A22" s="150">
        <v>20</v>
      </c>
      <c r="B22" s="150" t="s">
        <v>270</v>
      </c>
      <c r="C22" s="150" t="s">
        <v>96</v>
      </c>
      <c r="D22" s="151">
        <v>0</v>
      </c>
      <c r="E22" s="157">
        <f>C372</f>
        <v>4833.9626666666672</v>
      </c>
      <c r="F22" s="153">
        <f t="shared" si="0"/>
        <v>0</v>
      </c>
    </row>
    <row r="23" spans="1:6" ht="21.75" customHeight="1" x14ac:dyDescent="0.15">
      <c r="A23" s="150">
        <v>21</v>
      </c>
      <c r="B23" s="150" t="s">
        <v>271</v>
      </c>
      <c r="C23" s="150" t="s">
        <v>272</v>
      </c>
      <c r="D23" s="151">
        <v>0</v>
      </c>
      <c r="E23" s="157">
        <f>C594</f>
        <v>3404.1173333333336</v>
      </c>
      <c r="F23" s="153">
        <f t="shared" si="0"/>
        <v>0</v>
      </c>
    </row>
    <row r="24" spans="1:6" ht="21.75" customHeight="1" x14ac:dyDescent="0.15">
      <c r="A24" s="150">
        <v>22</v>
      </c>
      <c r="B24" s="150" t="s">
        <v>273</v>
      </c>
      <c r="C24" s="150" t="s">
        <v>274</v>
      </c>
      <c r="D24" s="151">
        <v>0</v>
      </c>
      <c r="E24" s="157">
        <f>C152</f>
        <v>7177.2160000000003</v>
      </c>
      <c r="F24" s="153">
        <f t="shared" si="0"/>
        <v>0</v>
      </c>
    </row>
    <row r="25" spans="1:6" ht="21.75" customHeight="1" x14ac:dyDescent="0.15">
      <c r="A25" s="150">
        <v>23</v>
      </c>
      <c r="B25" s="150" t="s">
        <v>275</v>
      </c>
      <c r="C25" s="150" t="s">
        <v>276</v>
      </c>
      <c r="D25" s="151">
        <v>0</v>
      </c>
      <c r="E25" s="157">
        <f>C160</f>
        <v>3109.2053333333333</v>
      </c>
      <c r="F25" s="153">
        <f t="shared" si="0"/>
        <v>0</v>
      </c>
    </row>
    <row r="26" spans="1:6" ht="21.75" customHeight="1" x14ac:dyDescent="0.15">
      <c r="A26" s="150">
        <v>24</v>
      </c>
      <c r="B26" s="150" t="s">
        <v>277</v>
      </c>
      <c r="C26" s="150" t="s">
        <v>278</v>
      </c>
      <c r="D26" s="151">
        <v>0</v>
      </c>
      <c r="E26" s="157">
        <f>C247</f>
        <v>737.62133333333338</v>
      </c>
      <c r="F26" s="153">
        <f t="shared" si="0"/>
        <v>0</v>
      </c>
    </row>
    <row r="27" spans="1:6" ht="21.75" customHeight="1" x14ac:dyDescent="0.15">
      <c r="A27" s="150">
        <v>25</v>
      </c>
      <c r="B27" s="150" t="s">
        <v>279</v>
      </c>
      <c r="C27" s="150" t="s">
        <v>96</v>
      </c>
      <c r="D27" s="151">
        <v>0</v>
      </c>
      <c r="E27" s="157">
        <f>C602</f>
        <v>2989.7386666666666</v>
      </c>
      <c r="F27" s="153">
        <f t="shared" si="0"/>
        <v>0</v>
      </c>
    </row>
    <row r="28" spans="1:6" ht="21.75" customHeight="1" x14ac:dyDescent="0.15">
      <c r="A28" s="150">
        <v>26</v>
      </c>
      <c r="B28" s="150" t="s">
        <v>280</v>
      </c>
      <c r="C28" s="150" t="s">
        <v>96</v>
      </c>
      <c r="D28" s="151">
        <v>0</v>
      </c>
      <c r="E28" s="157">
        <f>C444</f>
        <v>3704.8319999999999</v>
      </c>
      <c r="F28" s="153">
        <f t="shared" si="0"/>
        <v>0</v>
      </c>
    </row>
    <row r="29" spans="1:6" ht="21.75" customHeight="1" x14ac:dyDescent="0.15">
      <c r="A29" s="150">
        <v>27</v>
      </c>
      <c r="B29" s="150" t="s">
        <v>281</v>
      </c>
      <c r="C29" s="150" t="s">
        <v>260</v>
      </c>
      <c r="D29" s="151">
        <v>0</v>
      </c>
      <c r="E29" s="157">
        <f>C364</f>
        <v>1476.6079999999999</v>
      </c>
      <c r="F29" s="153">
        <f t="shared" si="0"/>
        <v>0</v>
      </c>
    </row>
    <row r="30" spans="1:6" ht="21.75" customHeight="1" x14ac:dyDescent="0.15">
      <c r="A30" s="150">
        <v>28</v>
      </c>
      <c r="B30" s="150" t="s">
        <v>338</v>
      </c>
      <c r="C30" s="150" t="s">
        <v>96</v>
      </c>
      <c r="D30" s="151">
        <v>0</v>
      </c>
      <c r="E30" s="157">
        <f>C302</f>
        <v>12521.130666666666</v>
      </c>
      <c r="F30" s="153">
        <f t="shared" si="0"/>
        <v>0</v>
      </c>
    </row>
    <row r="31" spans="1:6" ht="21.75" customHeight="1" x14ac:dyDescent="0.15">
      <c r="A31" s="150">
        <v>29</v>
      </c>
      <c r="B31" s="150" t="s">
        <v>282</v>
      </c>
      <c r="C31" s="150" t="s">
        <v>283</v>
      </c>
      <c r="D31" s="151">
        <v>0</v>
      </c>
      <c r="E31" s="157">
        <f>C294</f>
        <v>2923.8613333333337</v>
      </c>
      <c r="F31" s="153">
        <f t="shared" si="0"/>
        <v>0</v>
      </c>
    </row>
    <row r="32" spans="1:6" ht="21.75" customHeight="1" x14ac:dyDescent="0.15">
      <c r="A32" s="150">
        <v>30</v>
      </c>
      <c r="B32" s="150" t="s">
        <v>284</v>
      </c>
      <c r="C32" s="150" t="s">
        <v>285</v>
      </c>
      <c r="D32" s="151">
        <v>0</v>
      </c>
      <c r="E32" s="157">
        <f>C168</f>
        <v>3068.2453333333337</v>
      </c>
      <c r="F32" s="153">
        <f t="shared" si="0"/>
        <v>0</v>
      </c>
    </row>
    <row r="33" spans="1:6" ht="21.75" customHeight="1" x14ac:dyDescent="0.15">
      <c r="A33" s="150">
        <v>31</v>
      </c>
      <c r="B33" s="150" t="s">
        <v>286</v>
      </c>
      <c r="C33" s="150" t="s">
        <v>287</v>
      </c>
      <c r="D33" s="151">
        <v>0</v>
      </c>
      <c r="E33" s="157">
        <f>C286</f>
        <v>2539.52</v>
      </c>
      <c r="F33" s="153">
        <f t="shared" si="0"/>
        <v>0</v>
      </c>
    </row>
    <row r="34" spans="1:6" ht="21.75" customHeight="1" x14ac:dyDescent="0.15">
      <c r="A34" s="150">
        <v>32</v>
      </c>
      <c r="B34" s="150" t="s">
        <v>601</v>
      </c>
      <c r="C34" s="150" t="s">
        <v>96</v>
      </c>
      <c r="D34" s="151">
        <v>0</v>
      </c>
      <c r="E34" s="157">
        <f>C231</f>
        <v>50702.336000000003</v>
      </c>
      <c r="F34" s="153">
        <f t="shared" si="0"/>
        <v>0</v>
      </c>
    </row>
    <row r="35" spans="1:6" ht="21.75" customHeight="1" x14ac:dyDescent="0.15">
      <c r="A35" s="150">
        <v>33</v>
      </c>
      <c r="B35" s="150" t="s">
        <v>289</v>
      </c>
      <c r="C35" s="150" t="s">
        <v>258</v>
      </c>
      <c r="D35" s="151">
        <v>0</v>
      </c>
      <c r="E35" s="157">
        <f>C476</f>
        <v>10050.218666666666</v>
      </c>
      <c r="F35" s="153">
        <f t="shared" si="0"/>
        <v>0</v>
      </c>
    </row>
    <row r="36" spans="1:6" ht="21.75" customHeight="1" x14ac:dyDescent="0.15">
      <c r="A36" s="150">
        <v>34</v>
      </c>
      <c r="B36" s="150" t="s">
        <v>290</v>
      </c>
      <c r="C36" s="150" t="s">
        <v>291</v>
      </c>
      <c r="D36" s="151">
        <v>0</v>
      </c>
      <c r="E36" s="157">
        <f>C468</f>
        <v>2077.0133333333333</v>
      </c>
      <c r="F36" s="153">
        <f t="shared" si="0"/>
        <v>0</v>
      </c>
    </row>
    <row r="37" spans="1:6" ht="21.75" customHeight="1" x14ac:dyDescent="0.15">
      <c r="A37" s="150">
        <v>35</v>
      </c>
      <c r="B37" s="150" t="s">
        <v>292</v>
      </c>
      <c r="C37" s="150" t="s">
        <v>293</v>
      </c>
      <c r="D37" s="151">
        <v>0</v>
      </c>
      <c r="E37" s="157">
        <f>C412</f>
        <v>4261.5466666666671</v>
      </c>
      <c r="F37" s="153">
        <f t="shared" si="0"/>
        <v>0</v>
      </c>
    </row>
    <row r="38" spans="1:6" ht="21.75" customHeight="1" x14ac:dyDescent="0.15">
      <c r="A38" s="150">
        <v>36</v>
      </c>
      <c r="B38" s="150" t="s">
        <v>294</v>
      </c>
      <c r="C38" s="150" t="s">
        <v>293</v>
      </c>
      <c r="D38" s="151">
        <v>0</v>
      </c>
      <c r="E38" s="157">
        <f>C404</f>
        <v>5007.0186666666668</v>
      </c>
      <c r="F38" s="153">
        <f t="shared" si="0"/>
        <v>0</v>
      </c>
    </row>
    <row r="39" spans="1:6" ht="21.75" customHeight="1" x14ac:dyDescent="0.15">
      <c r="A39" s="150">
        <v>37</v>
      </c>
      <c r="B39" s="150" t="s">
        <v>295</v>
      </c>
      <c r="C39" s="150" t="s">
        <v>296</v>
      </c>
      <c r="D39" s="151">
        <v>0</v>
      </c>
      <c r="E39" s="157">
        <f>C128</f>
        <v>5798.5706666666674</v>
      </c>
      <c r="F39" s="153">
        <f t="shared" si="0"/>
        <v>0</v>
      </c>
    </row>
    <row r="40" spans="1:6" ht="21.75" customHeight="1" x14ac:dyDescent="0.15">
      <c r="A40" s="150">
        <v>38</v>
      </c>
      <c r="B40" s="150" t="s">
        <v>297</v>
      </c>
      <c r="C40" s="150" t="s">
        <v>296</v>
      </c>
      <c r="D40" s="151">
        <v>0</v>
      </c>
      <c r="E40" s="157">
        <f>C136</f>
        <v>6923.2640000000001</v>
      </c>
      <c r="F40" s="153">
        <f t="shared" si="0"/>
        <v>0</v>
      </c>
    </row>
    <row r="41" spans="1:6" ht="21.75" customHeight="1" x14ac:dyDescent="0.15">
      <c r="A41" s="150">
        <v>39</v>
      </c>
      <c r="B41" s="150" t="s">
        <v>298</v>
      </c>
      <c r="C41" s="150" t="s">
        <v>95</v>
      </c>
      <c r="D41" s="151">
        <v>0</v>
      </c>
      <c r="E41" s="157">
        <f>C516</f>
        <v>8058.1973333333335</v>
      </c>
      <c r="F41" s="153">
        <f t="shared" si="0"/>
        <v>0</v>
      </c>
    </row>
    <row r="42" spans="1:6" ht="21.75" customHeight="1" x14ac:dyDescent="0.15">
      <c r="A42" s="150">
        <v>40</v>
      </c>
      <c r="B42" s="150" t="s">
        <v>299</v>
      </c>
      <c r="C42" s="150" t="s">
        <v>258</v>
      </c>
      <c r="D42" s="151">
        <v>0</v>
      </c>
      <c r="E42" s="157">
        <f>C508</f>
        <v>6350.848</v>
      </c>
      <c r="F42" s="153">
        <f t="shared" si="0"/>
        <v>0</v>
      </c>
    </row>
    <row r="43" spans="1:6" ht="21.75" customHeight="1" x14ac:dyDescent="0.15">
      <c r="A43" s="150">
        <v>41</v>
      </c>
      <c r="B43" s="150" t="s">
        <v>300</v>
      </c>
      <c r="C43" s="150" t="s">
        <v>301</v>
      </c>
      <c r="D43" s="151">
        <v>0</v>
      </c>
      <c r="E43" s="157">
        <f>C380</f>
        <v>3508.2240000000002</v>
      </c>
      <c r="F43" s="153">
        <f t="shared" si="0"/>
        <v>0</v>
      </c>
    </row>
    <row r="44" spans="1:6" ht="21.75" customHeight="1" x14ac:dyDescent="0.15">
      <c r="A44" s="150">
        <v>42</v>
      </c>
      <c r="B44" s="150" t="s">
        <v>302</v>
      </c>
      <c r="C44" s="150" t="s">
        <v>95</v>
      </c>
      <c r="D44" s="151">
        <v>0</v>
      </c>
      <c r="E44" s="157">
        <f>C484</f>
        <v>6246.0586666666668</v>
      </c>
      <c r="F44" s="153">
        <f t="shared" si="0"/>
        <v>0</v>
      </c>
    </row>
    <row r="45" spans="1:6" ht="21.75" customHeight="1" x14ac:dyDescent="0.15">
      <c r="A45" s="150">
        <v>43</v>
      </c>
      <c r="B45" s="150" t="s">
        <v>303</v>
      </c>
      <c r="C45" s="150" t="s">
        <v>304</v>
      </c>
      <c r="D45" s="151">
        <v>0</v>
      </c>
      <c r="E45" s="157">
        <f>C200</f>
        <v>12470.954666666667</v>
      </c>
      <c r="F45" s="153">
        <f t="shared" si="0"/>
        <v>0</v>
      </c>
    </row>
    <row r="46" spans="1:6" ht="21.75" customHeight="1" x14ac:dyDescent="0.15">
      <c r="A46" s="150">
        <v>44</v>
      </c>
      <c r="B46" s="150" t="s">
        <v>305</v>
      </c>
      <c r="C46" s="150" t="s">
        <v>304</v>
      </c>
      <c r="D46" s="151">
        <v>0</v>
      </c>
      <c r="E46" s="157">
        <f>C208</f>
        <v>12470.954666666667</v>
      </c>
      <c r="F46" s="153">
        <f t="shared" si="0"/>
        <v>0</v>
      </c>
    </row>
    <row r="47" spans="1:6" ht="21.75" customHeight="1" x14ac:dyDescent="0.15">
      <c r="A47" s="150">
        <v>45</v>
      </c>
      <c r="B47" s="150" t="s">
        <v>306</v>
      </c>
      <c r="C47" s="150" t="s">
        <v>307</v>
      </c>
      <c r="D47" s="151">
        <v>0</v>
      </c>
      <c r="E47" s="157">
        <f>C263</f>
        <v>9332.0533333333333</v>
      </c>
      <c r="F47" s="153">
        <f t="shared" si="0"/>
        <v>0</v>
      </c>
    </row>
    <row r="48" spans="1:6" ht="21.75" customHeight="1" x14ac:dyDescent="0.15">
      <c r="A48" s="150">
        <v>46</v>
      </c>
      <c r="B48" s="150" t="s">
        <v>308</v>
      </c>
      <c r="C48" s="150" t="s">
        <v>96</v>
      </c>
      <c r="D48" s="151">
        <v>0</v>
      </c>
      <c r="E48" s="157">
        <f>C420</f>
        <v>12105.045333333333</v>
      </c>
      <c r="F48" s="153">
        <f t="shared" si="0"/>
        <v>0</v>
      </c>
    </row>
    <row r="49" spans="1:6" ht="21.75" customHeight="1" x14ac:dyDescent="0.15">
      <c r="A49" s="150">
        <v>47</v>
      </c>
      <c r="B49" s="150" t="s">
        <v>309</v>
      </c>
      <c r="C49" s="150" t="s">
        <v>310</v>
      </c>
      <c r="D49" s="151">
        <v>0</v>
      </c>
      <c r="E49" s="157">
        <f>C618</f>
        <v>11662.336000000001</v>
      </c>
      <c r="F49" s="153">
        <f t="shared" si="0"/>
        <v>0</v>
      </c>
    </row>
    <row r="50" spans="1:6" ht="21.75" customHeight="1" x14ac:dyDescent="0.15">
      <c r="A50" s="150">
        <v>48</v>
      </c>
      <c r="B50" s="150" t="s">
        <v>311</v>
      </c>
      <c r="C50" s="150" t="s">
        <v>312</v>
      </c>
      <c r="D50" s="151">
        <v>0</v>
      </c>
      <c r="E50" s="157">
        <f>C96</f>
        <v>10647.893333333333</v>
      </c>
      <c r="F50" s="153">
        <f t="shared" si="0"/>
        <v>0</v>
      </c>
    </row>
    <row r="51" spans="1:6" ht="21.75" customHeight="1" x14ac:dyDescent="0.15">
      <c r="A51" s="150">
        <v>49</v>
      </c>
      <c r="B51" s="150" t="s">
        <v>313</v>
      </c>
      <c r="C51" s="150" t="s">
        <v>312</v>
      </c>
      <c r="D51" s="151">
        <v>0</v>
      </c>
      <c r="E51" s="157">
        <f>C104</f>
        <v>13531.818666666666</v>
      </c>
      <c r="F51" s="153">
        <f t="shared" si="0"/>
        <v>0</v>
      </c>
    </row>
    <row r="52" spans="1:6" ht="21.75" customHeight="1" x14ac:dyDescent="0.15">
      <c r="A52" s="150">
        <v>50</v>
      </c>
      <c r="B52" s="150" t="s">
        <v>314</v>
      </c>
      <c r="C52" s="150" t="s">
        <v>95</v>
      </c>
      <c r="D52" s="151">
        <v>0</v>
      </c>
      <c r="E52" s="157">
        <f>C215</f>
        <v>3077.12</v>
      </c>
      <c r="F52" s="153">
        <f t="shared" si="0"/>
        <v>0</v>
      </c>
    </row>
    <row r="53" spans="1:6" ht="21.75" customHeight="1" x14ac:dyDescent="0.15">
      <c r="A53" s="150">
        <v>51</v>
      </c>
      <c r="B53" s="150" t="s">
        <v>315</v>
      </c>
      <c r="C53" s="150" t="s">
        <v>96</v>
      </c>
      <c r="D53" s="151">
        <v>0</v>
      </c>
      <c r="E53" s="157">
        <f>C333</f>
        <v>7771.4773333333333</v>
      </c>
      <c r="F53" s="153">
        <f t="shared" si="0"/>
        <v>0</v>
      </c>
    </row>
    <row r="54" spans="1:6" ht="21.75" customHeight="1" x14ac:dyDescent="0.15">
      <c r="A54" s="150">
        <v>52</v>
      </c>
      <c r="B54" s="150" t="s">
        <v>316</v>
      </c>
      <c r="C54" s="150" t="s">
        <v>96</v>
      </c>
      <c r="D54" s="151">
        <v>0</v>
      </c>
      <c r="E54" s="157">
        <f>C223</f>
        <v>8164.3519999999999</v>
      </c>
      <c r="F54" s="153">
        <f t="shared" si="0"/>
        <v>0</v>
      </c>
    </row>
    <row r="55" spans="1:6" ht="21.75" customHeight="1" x14ac:dyDescent="0.15">
      <c r="A55" s="150">
        <v>53</v>
      </c>
      <c r="B55" s="150" t="s">
        <v>317</v>
      </c>
      <c r="C55" s="150" t="s">
        <v>318</v>
      </c>
      <c r="D55" s="151">
        <v>0</v>
      </c>
      <c r="E55" s="157">
        <f>C634</f>
        <v>3630.4213333333337</v>
      </c>
      <c r="F55" s="153">
        <f t="shared" si="0"/>
        <v>0</v>
      </c>
    </row>
    <row r="56" spans="1:6" ht="21.75" customHeight="1" x14ac:dyDescent="0.15">
      <c r="A56" s="150">
        <v>54</v>
      </c>
      <c r="B56" s="150" t="s">
        <v>319</v>
      </c>
      <c r="C56" s="150" t="s">
        <v>96</v>
      </c>
      <c r="D56" s="151">
        <v>0</v>
      </c>
      <c r="E56" s="157">
        <f>C388</f>
        <v>7400.4480000000003</v>
      </c>
      <c r="F56" s="153">
        <f t="shared" si="0"/>
        <v>0</v>
      </c>
    </row>
    <row r="57" spans="1:6" ht="21.75" customHeight="1" x14ac:dyDescent="0.15">
      <c r="A57" s="150">
        <v>55</v>
      </c>
      <c r="B57" s="150" t="s">
        <v>320</v>
      </c>
      <c r="C57" s="150" t="s">
        <v>321</v>
      </c>
      <c r="D57" s="151">
        <v>0</v>
      </c>
      <c r="E57" s="157">
        <f>C176</f>
        <v>5426.5173333333332</v>
      </c>
      <c r="F57" s="153">
        <f t="shared" si="0"/>
        <v>0</v>
      </c>
    </row>
    <row r="58" spans="1:6" ht="21.75" customHeight="1" x14ac:dyDescent="0.15">
      <c r="A58" s="150">
        <v>56</v>
      </c>
      <c r="B58" s="150" t="s">
        <v>322</v>
      </c>
      <c r="C58" s="150" t="s">
        <v>96</v>
      </c>
      <c r="D58" s="151">
        <v>0</v>
      </c>
      <c r="E58" s="157">
        <f>C665</f>
        <v>2227.8826666666664</v>
      </c>
      <c r="F58" s="153">
        <f t="shared" si="0"/>
        <v>0</v>
      </c>
    </row>
    <row r="59" spans="1:6" ht="21.75" customHeight="1" x14ac:dyDescent="0.15">
      <c r="A59" s="150">
        <v>57</v>
      </c>
      <c r="B59" s="150" t="s">
        <v>323</v>
      </c>
      <c r="C59" s="150" t="s">
        <v>96</v>
      </c>
      <c r="D59" s="151">
        <v>0</v>
      </c>
      <c r="E59" s="157">
        <f>C120</f>
        <v>373.76</v>
      </c>
      <c r="F59" s="153">
        <f t="shared" si="0"/>
        <v>0</v>
      </c>
    </row>
    <row r="60" spans="1:6" ht="21.75" customHeight="1" x14ac:dyDescent="0.15">
      <c r="A60" s="150">
        <v>58</v>
      </c>
      <c r="B60" s="150" t="s">
        <v>324</v>
      </c>
      <c r="C60" s="150" t="s">
        <v>325</v>
      </c>
      <c r="D60" s="151">
        <v>0</v>
      </c>
      <c r="E60" s="157">
        <f>C325</f>
        <v>4613.12</v>
      </c>
      <c r="F60" s="153">
        <f t="shared" si="0"/>
        <v>0</v>
      </c>
    </row>
    <row r="61" spans="1:6" ht="21.75" customHeight="1" x14ac:dyDescent="0.15">
      <c r="A61" s="150">
        <v>59</v>
      </c>
      <c r="B61" s="150" t="s">
        <v>326</v>
      </c>
      <c r="C61" s="150" t="s">
        <v>96</v>
      </c>
      <c r="D61" s="151">
        <v>0</v>
      </c>
      <c r="E61" s="157">
        <f>C428</f>
        <v>1555.7973333333332</v>
      </c>
      <c r="F61" s="153">
        <f t="shared" si="0"/>
        <v>0</v>
      </c>
    </row>
    <row r="62" spans="1:6" ht="21.75" customHeight="1" x14ac:dyDescent="0.15">
      <c r="A62" s="150">
        <v>60</v>
      </c>
      <c r="B62" s="150" t="s">
        <v>327</v>
      </c>
      <c r="C62" s="150" t="s">
        <v>328</v>
      </c>
      <c r="D62" s="151">
        <v>0</v>
      </c>
      <c r="E62" s="157">
        <f>C271</f>
        <v>2408.1066666666666</v>
      </c>
      <c r="F62" s="153">
        <f t="shared" si="0"/>
        <v>0</v>
      </c>
    </row>
    <row r="63" spans="1:6" ht="21.75" customHeight="1" x14ac:dyDescent="0.15">
      <c r="A63" s="150">
        <v>61</v>
      </c>
      <c r="B63" s="150" t="s">
        <v>329</v>
      </c>
      <c r="C63" s="150" t="s">
        <v>96</v>
      </c>
      <c r="D63" s="151">
        <v>0</v>
      </c>
      <c r="E63" s="157">
        <f>C657</f>
        <v>4140.7146666666667</v>
      </c>
      <c r="F63" s="153">
        <f t="shared" si="0"/>
        <v>0</v>
      </c>
    </row>
    <row r="64" spans="1:6" ht="21.75" customHeight="1" x14ac:dyDescent="0.15">
      <c r="A64" s="150">
        <v>62</v>
      </c>
      <c r="B64" s="150" t="s">
        <v>330</v>
      </c>
      <c r="C64" s="150" t="s">
        <v>331</v>
      </c>
      <c r="D64" s="151">
        <v>0</v>
      </c>
      <c r="E64" s="157">
        <f>C626</f>
        <v>2451.1146666666664</v>
      </c>
      <c r="F64" s="153">
        <f t="shared" si="0"/>
        <v>0</v>
      </c>
    </row>
    <row r="65" spans="1:6" ht="21.75" customHeight="1" x14ac:dyDescent="0.15">
      <c r="A65" s="150">
        <v>63</v>
      </c>
      <c r="B65" s="150" t="s">
        <v>332</v>
      </c>
      <c r="C65" s="150" t="s">
        <v>278</v>
      </c>
      <c r="D65" s="151">
        <v>0</v>
      </c>
      <c r="E65" s="157">
        <f>C396</f>
        <v>7121.5786666666672</v>
      </c>
      <c r="F65" s="153">
        <f t="shared" si="0"/>
        <v>0</v>
      </c>
    </row>
    <row r="66" spans="1:6" ht="21.75" customHeight="1" x14ac:dyDescent="0.15">
      <c r="A66" s="150">
        <v>64</v>
      </c>
      <c r="B66" s="150" t="s">
        <v>333</v>
      </c>
      <c r="C66" s="150" t="s">
        <v>96</v>
      </c>
      <c r="D66" s="151">
        <v>0</v>
      </c>
      <c r="E66" s="157">
        <f>C192</f>
        <v>3226.6240000000003</v>
      </c>
      <c r="F66" s="153">
        <f t="shared" si="0"/>
        <v>0</v>
      </c>
    </row>
    <row r="67" spans="1:6" ht="21.75" customHeight="1" x14ac:dyDescent="0.15">
      <c r="A67" s="150">
        <v>65</v>
      </c>
      <c r="B67" s="150" t="s">
        <v>334</v>
      </c>
      <c r="C67" s="150" t="s">
        <v>96</v>
      </c>
      <c r="D67" s="151">
        <v>0</v>
      </c>
      <c r="E67" s="157">
        <f>C452</f>
        <v>10668.714666666667</v>
      </c>
      <c r="F67" s="152">
        <f t="shared" si="0"/>
        <v>0</v>
      </c>
    </row>
    <row r="68" spans="1:6" ht="21.75" customHeight="1" x14ac:dyDescent="0.15">
      <c r="A68" s="150">
        <v>66</v>
      </c>
      <c r="B68" s="150" t="s">
        <v>335</v>
      </c>
      <c r="C68" s="150" t="s">
        <v>336</v>
      </c>
      <c r="D68" s="151">
        <v>0</v>
      </c>
      <c r="E68" s="157">
        <f>C546</f>
        <v>9714.3466666666664</v>
      </c>
      <c r="F68" s="152">
        <f t="shared" ref="F68:F76" si="1">E68*D68</f>
        <v>0</v>
      </c>
    </row>
    <row r="69" spans="1:6" ht="21.75" customHeight="1" x14ac:dyDescent="0.15">
      <c r="A69" s="150">
        <v>67</v>
      </c>
      <c r="B69" s="154" t="s">
        <v>582</v>
      </c>
      <c r="C69" s="150" t="s">
        <v>336</v>
      </c>
      <c r="D69" s="151">
        <v>0</v>
      </c>
      <c r="E69" s="157">
        <f t="shared" ref="E69:E76" si="2">F677</f>
        <v>17829.887999999999</v>
      </c>
      <c r="F69" s="152">
        <f t="shared" si="1"/>
        <v>0</v>
      </c>
    </row>
    <row r="70" spans="1:6" ht="21.75" customHeight="1" x14ac:dyDescent="0.15">
      <c r="A70" s="150">
        <v>68</v>
      </c>
      <c r="B70" s="154" t="s">
        <v>589</v>
      </c>
      <c r="C70" s="150" t="s">
        <v>336</v>
      </c>
      <c r="D70" s="151">
        <v>0</v>
      </c>
      <c r="E70" s="157">
        <f t="shared" si="2"/>
        <v>17592.32</v>
      </c>
      <c r="F70" s="152">
        <f t="shared" si="1"/>
        <v>0</v>
      </c>
    </row>
    <row r="71" spans="1:6" ht="21.75" customHeight="1" x14ac:dyDescent="0.15">
      <c r="A71" s="150">
        <v>69</v>
      </c>
      <c r="B71" s="154" t="s">
        <v>583</v>
      </c>
      <c r="C71" s="150" t="s">
        <v>255</v>
      </c>
      <c r="D71" s="151">
        <v>0</v>
      </c>
      <c r="E71" s="157">
        <f t="shared" si="2"/>
        <v>4158.4639999999999</v>
      </c>
      <c r="F71" s="152">
        <f t="shared" si="1"/>
        <v>0</v>
      </c>
    </row>
    <row r="72" spans="1:6" ht="21.75" customHeight="1" x14ac:dyDescent="0.15">
      <c r="A72" s="150">
        <v>70</v>
      </c>
      <c r="B72" s="154" t="s">
        <v>584</v>
      </c>
      <c r="C72" s="150" t="s">
        <v>580</v>
      </c>
      <c r="D72" s="151">
        <v>0</v>
      </c>
      <c r="E72" s="157">
        <f t="shared" si="2"/>
        <v>5726.2080000000005</v>
      </c>
      <c r="F72" s="152">
        <f t="shared" si="1"/>
        <v>0</v>
      </c>
    </row>
    <row r="73" spans="1:6" ht="21.75" customHeight="1" x14ac:dyDescent="0.15">
      <c r="A73" s="150">
        <v>71</v>
      </c>
      <c r="B73" s="154" t="s">
        <v>585</v>
      </c>
      <c r="C73" s="150" t="s">
        <v>96</v>
      </c>
      <c r="D73" s="151">
        <v>0</v>
      </c>
      <c r="E73" s="157">
        <f t="shared" si="2"/>
        <v>5017.6000000000004</v>
      </c>
      <c r="F73" s="152">
        <f t="shared" si="1"/>
        <v>0</v>
      </c>
    </row>
    <row r="74" spans="1:6" ht="21.75" customHeight="1" x14ac:dyDescent="0.15">
      <c r="A74" s="150">
        <v>72</v>
      </c>
      <c r="B74" s="154" t="s">
        <v>586</v>
      </c>
      <c r="C74" s="150" t="s">
        <v>581</v>
      </c>
      <c r="D74" s="151">
        <v>0</v>
      </c>
      <c r="E74" s="157">
        <f t="shared" si="2"/>
        <v>32713.727999999999</v>
      </c>
      <c r="F74" s="152">
        <f t="shared" si="1"/>
        <v>0</v>
      </c>
    </row>
    <row r="75" spans="1:6" ht="21.75" customHeight="1" x14ac:dyDescent="0.15">
      <c r="A75" s="150">
        <v>73</v>
      </c>
      <c r="B75" s="154" t="s">
        <v>587</v>
      </c>
      <c r="C75" s="150" t="s">
        <v>581</v>
      </c>
      <c r="D75" s="151">
        <v>0</v>
      </c>
      <c r="E75" s="157">
        <f t="shared" si="2"/>
        <v>1128.4480000000001</v>
      </c>
      <c r="F75" s="152">
        <f t="shared" si="1"/>
        <v>0</v>
      </c>
    </row>
    <row r="76" spans="1:6" ht="21.75" customHeight="1" x14ac:dyDescent="0.15">
      <c r="A76" s="150">
        <v>74</v>
      </c>
      <c r="B76" s="154" t="s">
        <v>588</v>
      </c>
      <c r="C76" s="150" t="s">
        <v>96</v>
      </c>
      <c r="D76" s="151">
        <v>0</v>
      </c>
      <c r="E76" s="157">
        <f t="shared" si="2"/>
        <v>44339.200000000004</v>
      </c>
      <c r="F76" s="152">
        <f t="shared" si="1"/>
        <v>0</v>
      </c>
    </row>
    <row r="77" spans="1:6" ht="15" customHeight="1" x14ac:dyDescent="0.15">
      <c r="A77" s="321" t="s">
        <v>339</v>
      </c>
      <c r="B77" s="321"/>
      <c r="C77" s="321"/>
      <c r="D77" s="321"/>
      <c r="E77" s="321"/>
      <c r="F77" s="155">
        <f>SUM(F3:F76)</f>
        <v>0</v>
      </c>
    </row>
    <row r="81" spans="1:5" x14ac:dyDescent="0.15">
      <c r="A81" s="279" t="s">
        <v>122</v>
      </c>
      <c r="B81" s="280"/>
      <c r="C81" s="280"/>
      <c r="D81" s="75"/>
      <c r="E81" s="75"/>
    </row>
    <row r="82" spans="1:5" x14ac:dyDescent="0.15">
      <c r="A82" s="322" t="s">
        <v>340</v>
      </c>
      <c r="B82" s="322"/>
      <c r="C82" s="322"/>
    </row>
    <row r="83" spans="1:5" ht="12" x14ac:dyDescent="0.15">
      <c r="A83" s="36" t="s">
        <v>341</v>
      </c>
      <c r="B83" s="36" t="s">
        <v>342</v>
      </c>
      <c r="C83" s="76" t="s">
        <v>343</v>
      </c>
    </row>
    <row r="84" spans="1:5" ht="24" x14ac:dyDescent="0.15">
      <c r="A84" s="36" t="s">
        <v>344</v>
      </c>
      <c r="B84" s="1" t="s">
        <v>345</v>
      </c>
      <c r="C84" s="2">
        <v>7360</v>
      </c>
    </row>
    <row r="85" spans="1:5" ht="24" x14ac:dyDescent="0.15">
      <c r="A85" s="36" t="s">
        <v>346</v>
      </c>
      <c r="B85" s="1" t="s">
        <v>345</v>
      </c>
      <c r="C85" s="2">
        <v>9200</v>
      </c>
    </row>
    <row r="86" spans="1:5" ht="24" x14ac:dyDescent="0.15">
      <c r="A86" s="36" t="s">
        <v>347</v>
      </c>
      <c r="B86" s="1" t="s">
        <v>345</v>
      </c>
      <c r="C86" s="2">
        <v>11662</v>
      </c>
    </row>
    <row r="87" spans="1:5" ht="15" customHeight="1" x14ac:dyDescent="0.15">
      <c r="A87" s="198" t="s">
        <v>110</v>
      </c>
      <c r="B87" s="198"/>
      <c r="C87" s="77">
        <f>AVERAGE(C84:C86)</f>
        <v>9407.3333333333339</v>
      </c>
    </row>
    <row r="88" spans="1:5" ht="15" customHeight="1" x14ac:dyDescent="0.15">
      <c r="A88" s="198" t="s">
        <v>765</v>
      </c>
      <c r="B88" s="198"/>
      <c r="C88" s="76">
        <f>C87*(1+2.4%)</f>
        <v>9633.1093333333338</v>
      </c>
    </row>
    <row r="89" spans="1:5" x14ac:dyDescent="0.15">
      <c r="A89" s="15"/>
      <c r="B89" s="15"/>
      <c r="C89" s="3"/>
    </row>
    <row r="90" spans="1:5" ht="11" customHeight="1" x14ac:dyDescent="0.15">
      <c r="A90" s="279" t="s">
        <v>348</v>
      </c>
      <c r="B90" s="280"/>
      <c r="C90" s="280"/>
    </row>
    <row r="91" spans="1:5" ht="11" customHeight="1" x14ac:dyDescent="0.15">
      <c r="A91" s="164" t="s">
        <v>341</v>
      </c>
      <c r="B91" s="164" t="s">
        <v>342</v>
      </c>
      <c r="C91" s="165" t="s">
        <v>349</v>
      </c>
    </row>
    <row r="92" spans="1:5" ht="24" x14ac:dyDescent="0.15">
      <c r="A92" s="36" t="s">
        <v>344</v>
      </c>
      <c r="B92" s="1" t="s">
        <v>350</v>
      </c>
      <c r="C92" s="2">
        <v>9500</v>
      </c>
    </row>
    <row r="93" spans="1:5" ht="24" x14ac:dyDescent="0.15">
      <c r="A93" s="36" t="s">
        <v>346</v>
      </c>
      <c r="B93" s="1" t="s">
        <v>351</v>
      </c>
      <c r="C93" s="2">
        <v>9700</v>
      </c>
    </row>
    <row r="94" spans="1:5" ht="24" x14ac:dyDescent="0.15">
      <c r="A94" s="36" t="s">
        <v>347</v>
      </c>
      <c r="B94" s="1" t="s">
        <v>352</v>
      </c>
      <c r="C94" s="2">
        <v>11995</v>
      </c>
    </row>
    <row r="95" spans="1:5" ht="15" customHeight="1" x14ac:dyDescent="0.15">
      <c r="A95" s="201" t="s">
        <v>110</v>
      </c>
      <c r="B95" s="201"/>
      <c r="C95" s="77">
        <f>AVERAGE(C92:C94)</f>
        <v>10398.333333333334</v>
      </c>
    </row>
    <row r="96" spans="1:5" ht="15" customHeight="1" x14ac:dyDescent="0.15">
      <c r="A96" s="201" t="s">
        <v>765</v>
      </c>
      <c r="B96" s="201"/>
      <c r="C96" s="77">
        <f>C95*(1+2.4%)</f>
        <v>10647.893333333333</v>
      </c>
    </row>
    <row r="97" spans="1:3" ht="15" customHeight="1" x14ac:dyDescent="0.15">
      <c r="A97" s="15"/>
      <c r="B97" s="15"/>
      <c r="C97" s="3"/>
    </row>
    <row r="98" spans="1:3" x14ac:dyDescent="0.15">
      <c r="A98" s="325" t="s">
        <v>353</v>
      </c>
      <c r="B98" s="325"/>
      <c r="C98" s="325"/>
    </row>
    <row r="99" spans="1:3" ht="12" x14ac:dyDescent="0.15">
      <c r="A99" s="164" t="s">
        <v>341</v>
      </c>
      <c r="B99" s="164" t="s">
        <v>342</v>
      </c>
      <c r="C99" s="165" t="s">
        <v>343</v>
      </c>
    </row>
    <row r="100" spans="1:3" ht="24" x14ac:dyDescent="0.15">
      <c r="A100" s="36" t="s">
        <v>344</v>
      </c>
      <c r="B100" s="1" t="s">
        <v>354</v>
      </c>
      <c r="C100" s="2">
        <v>12500</v>
      </c>
    </row>
    <row r="101" spans="1:3" ht="24" x14ac:dyDescent="0.15">
      <c r="A101" s="36" t="s">
        <v>346</v>
      </c>
      <c r="B101" s="1" t="s">
        <v>355</v>
      </c>
      <c r="C101" s="2">
        <v>11650</v>
      </c>
    </row>
    <row r="102" spans="1:3" ht="24" x14ac:dyDescent="0.15">
      <c r="A102" s="36" t="s">
        <v>347</v>
      </c>
      <c r="B102" s="1" t="s">
        <v>356</v>
      </c>
      <c r="C102" s="2">
        <v>15494</v>
      </c>
    </row>
    <row r="103" spans="1:3" ht="15" customHeight="1" x14ac:dyDescent="0.15">
      <c r="A103" s="201" t="s">
        <v>110</v>
      </c>
      <c r="B103" s="201"/>
      <c r="C103" s="77">
        <f>AVERAGE(C100:C102)</f>
        <v>13214.666666666666</v>
      </c>
    </row>
    <row r="104" spans="1:3" x14ac:dyDescent="0.15">
      <c r="A104" s="201" t="s">
        <v>765</v>
      </c>
      <c r="B104" s="201"/>
      <c r="C104" s="77">
        <f>C103*(1+2.4%)</f>
        <v>13531.818666666666</v>
      </c>
    </row>
    <row r="105" spans="1:3" x14ac:dyDescent="0.15">
      <c r="A105" s="15"/>
      <c r="B105" s="15"/>
      <c r="C105" s="3"/>
    </row>
    <row r="106" spans="1:3" x14ac:dyDescent="0.15">
      <c r="A106" s="325" t="s">
        <v>264</v>
      </c>
      <c r="B106" s="325"/>
      <c r="C106" s="325"/>
    </row>
    <row r="107" spans="1:3" ht="12" x14ac:dyDescent="0.15">
      <c r="A107" s="164" t="s">
        <v>341</v>
      </c>
      <c r="B107" s="164" t="s">
        <v>342</v>
      </c>
      <c r="C107" s="165" t="s">
        <v>343</v>
      </c>
    </row>
    <row r="108" spans="1:3" ht="24" x14ac:dyDescent="0.15">
      <c r="A108" s="36" t="s">
        <v>344</v>
      </c>
      <c r="B108" s="1" t="s">
        <v>357</v>
      </c>
      <c r="C108" s="2">
        <v>1500</v>
      </c>
    </row>
    <row r="109" spans="1:3" ht="24" x14ac:dyDescent="0.15">
      <c r="A109" s="36" t="s">
        <v>346</v>
      </c>
      <c r="B109" s="1" t="s">
        <v>357</v>
      </c>
      <c r="C109" s="2">
        <v>1700</v>
      </c>
    </row>
    <row r="110" spans="1:3" ht="24" x14ac:dyDescent="0.15">
      <c r="A110" s="36" t="s">
        <v>347</v>
      </c>
      <c r="B110" s="1" t="s">
        <v>357</v>
      </c>
      <c r="C110" s="2">
        <v>1233</v>
      </c>
    </row>
    <row r="111" spans="1:3" ht="15" customHeight="1" x14ac:dyDescent="0.15">
      <c r="A111" s="201" t="s">
        <v>110</v>
      </c>
      <c r="B111" s="201"/>
      <c r="C111" s="77">
        <f>AVERAGE(C108:C110)</f>
        <v>1477.6666666666667</v>
      </c>
    </row>
    <row r="112" spans="1:3" x14ac:dyDescent="0.15">
      <c r="A112" s="201" t="s">
        <v>765</v>
      </c>
      <c r="B112" s="201"/>
      <c r="C112" s="77">
        <f>C111*(1+2.4%)</f>
        <v>1513.1306666666667</v>
      </c>
    </row>
    <row r="113" spans="1:3" x14ac:dyDescent="0.15">
      <c r="A113" s="15"/>
      <c r="B113" s="15"/>
      <c r="C113" s="3"/>
    </row>
    <row r="114" spans="1:3" x14ac:dyDescent="0.15">
      <c r="A114" s="325" t="s">
        <v>323</v>
      </c>
      <c r="B114" s="325"/>
      <c r="C114" s="325"/>
    </row>
    <row r="115" spans="1:3" ht="12" x14ac:dyDescent="0.15">
      <c r="A115" s="323" t="s">
        <v>341</v>
      </c>
      <c r="B115" s="323" t="s">
        <v>342</v>
      </c>
      <c r="C115" s="324" t="s">
        <v>343</v>
      </c>
    </row>
    <row r="116" spans="1:3" ht="24" x14ac:dyDescent="0.15">
      <c r="A116" s="36" t="s">
        <v>344</v>
      </c>
      <c r="B116" s="1" t="s">
        <v>358</v>
      </c>
      <c r="C116" s="2">
        <v>360</v>
      </c>
    </row>
    <row r="117" spans="1:3" ht="24" x14ac:dyDescent="0.15">
      <c r="A117" s="36" t="s">
        <v>346</v>
      </c>
      <c r="B117" s="1" t="s">
        <v>358</v>
      </c>
      <c r="C117" s="2">
        <v>280</v>
      </c>
    </row>
    <row r="118" spans="1:3" ht="24" x14ac:dyDescent="0.15">
      <c r="A118" s="36" t="s">
        <v>347</v>
      </c>
      <c r="B118" s="1" t="s">
        <v>358</v>
      </c>
      <c r="C118" s="2">
        <v>455</v>
      </c>
    </row>
    <row r="119" spans="1:3" ht="15" customHeight="1" x14ac:dyDescent="0.15">
      <c r="A119" s="201" t="s">
        <v>110</v>
      </c>
      <c r="B119" s="201"/>
      <c r="C119" s="77">
        <f>AVERAGE(C116:C118)</f>
        <v>365</v>
      </c>
    </row>
    <row r="120" spans="1:3" x14ac:dyDescent="0.15">
      <c r="A120" s="201" t="s">
        <v>765</v>
      </c>
      <c r="B120" s="201"/>
      <c r="C120" s="77">
        <f>C119*(1+2.4%)</f>
        <v>373.76</v>
      </c>
    </row>
    <row r="121" spans="1:3" x14ac:dyDescent="0.15">
      <c r="A121" s="15"/>
      <c r="B121" s="15"/>
      <c r="C121" s="3"/>
    </row>
    <row r="122" spans="1:3" x14ac:dyDescent="0.15">
      <c r="A122" s="325" t="s">
        <v>359</v>
      </c>
      <c r="B122" s="325"/>
      <c r="C122" s="325"/>
    </row>
    <row r="123" spans="1:3" ht="12" x14ac:dyDescent="0.15">
      <c r="A123" s="164" t="s">
        <v>341</v>
      </c>
      <c r="B123" s="164" t="s">
        <v>342</v>
      </c>
      <c r="C123" s="165" t="s">
        <v>343</v>
      </c>
    </row>
    <row r="124" spans="1:3" ht="24" x14ac:dyDescent="0.15">
      <c r="A124" s="36" t="s">
        <v>344</v>
      </c>
      <c r="B124" s="1" t="s">
        <v>360</v>
      </c>
      <c r="C124" s="2">
        <v>6000</v>
      </c>
    </row>
    <row r="125" spans="1:3" ht="24" x14ac:dyDescent="0.15">
      <c r="A125" s="36" t="s">
        <v>346</v>
      </c>
      <c r="B125" s="1" t="s">
        <v>360</v>
      </c>
      <c r="C125" s="2">
        <v>7830</v>
      </c>
    </row>
    <row r="126" spans="1:3" ht="24" x14ac:dyDescent="0.15">
      <c r="A126" s="36" t="s">
        <v>347</v>
      </c>
      <c r="B126" s="1" t="s">
        <v>360</v>
      </c>
      <c r="C126" s="2">
        <v>3158</v>
      </c>
    </row>
    <row r="127" spans="1:3" ht="15" customHeight="1" x14ac:dyDescent="0.15">
      <c r="A127" s="201" t="s">
        <v>110</v>
      </c>
      <c r="B127" s="201"/>
      <c r="C127" s="77">
        <f>AVERAGE(C124:C126)</f>
        <v>5662.666666666667</v>
      </c>
    </row>
    <row r="128" spans="1:3" x14ac:dyDescent="0.15">
      <c r="A128" s="201" t="s">
        <v>765</v>
      </c>
      <c r="B128" s="201"/>
      <c r="C128" s="77">
        <f>C127*(1+2.4%)</f>
        <v>5798.5706666666674</v>
      </c>
    </row>
    <row r="129" spans="1:3" x14ac:dyDescent="0.15">
      <c r="A129" s="15"/>
      <c r="B129" s="15"/>
      <c r="C129" s="3"/>
    </row>
    <row r="130" spans="1:3" x14ac:dyDescent="0.15">
      <c r="A130" s="325" t="s">
        <v>361</v>
      </c>
      <c r="B130" s="325"/>
      <c r="C130" s="325"/>
    </row>
    <row r="131" spans="1:3" ht="12" x14ac:dyDescent="0.15">
      <c r="A131" s="36" t="s">
        <v>341</v>
      </c>
      <c r="B131" s="36" t="s">
        <v>342</v>
      </c>
      <c r="C131" s="76" t="s">
        <v>343</v>
      </c>
    </row>
    <row r="132" spans="1:3" ht="24" x14ac:dyDescent="0.15">
      <c r="A132" s="36" t="s">
        <v>344</v>
      </c>
      <c r="B132" s="1" t="s">
        <v>360</v>
      </c>
      <c r="C132" s="2">
        <v>8634</v>
      </c>
    </row>
    <row r="133" spans="1:3" ht="24" x14ac:dyDescent="0.15">
      <c r="A133" s="36" t="s">
        <v>346</v>
      </c>
      <c r="B133" s="1" t="s">
        <v>360</v>
      </c>
      <c r="C133" s="2">
        <v>8550</v>
      </c>
    </row>
    <row r="134" spans="1:3" ht="24" x14ac:dyDescent="0.15">
      <c r="A134" s="36" t="s">
        <v>347</v>
      </c>
      <c r="B134" s="1" t="s">
        <v>360</v>
      </c>
      <c r="C134" s="2">
        <v>3099</v>
      </c>
    </row>
    <row r="135" spans="1:3" ht="15" customHeight="1" x14ac:dyDescent="0.15">
      <c r="A135" s="201" t="s">
        <v>110</v>
      </c>
      <c r="B135" s="201"/>
      <c r="C135" s="77">
        <f>AVERAGE(C132:C134)</f>
        <v>6761</v>
      </c>
    </row>
    <row r="136" spans="1:3" x14ac:dyDescent="0.15">
      <c r="A136" s="201" t="s">
        <v>765</v>
      </c>
      <c r="B136" s="201"/>
      <c r="C136" s="77">
        <f>C135*(1+2.4%)</f>
        <v>6923.2640000000001</v>
      </c>
    </row>
    <row r="137" spans="1:3" x14ac:dyDescent="0.15">
      <c r="A137" s="15"/>
      <c r="B137" s="15"/>
      <c r="C137" s="3"/>
    </row>
    <row r="138" spans="1:3" x14ac:dyDescent="0.15">
      <c r="A138" s="325" t="s">
        <v>263</v>
      </c>
      <c r="B138" s="325"/>
      <c r="C138" s="325"/>
    </row>
    <row r="139" spans="1:3" ht="12" x14ac:dyDescent="0.15">
      <c r="A139" s="164" t="s">
        <v>341</v>
      </c>
      <c r="B139" s="164" t="s">
        <v>362</v>
      </c>
      <c r="C139" s="165" t="s">
        <v>349</v>
      </c>
    </row>
    <row r="140" spans="1:3" ht="24" x14ac:dyDescent="0.15">
      <c r="A140" s="36" t="s">
        <v>344</v>
      </c>
      <c r="B140" s="1" t="s">
        <v>363</v>
      </c>
      <c r="C140" s="2">
        <v>2026</v>
      </c>
    </row>
    <row r="141" spans="1:3" ht="24" x14ac:dyDescent="0.15">
      <c r="A141" s="36" t="s">
        <v>346</v>
      </c>
      <c r="B141" s="1" t="s">
        <v>363</v>
      </c>
      <c r="C141" s="2">
        <v>1590</v>
      </c>
    </row>
    <row r="142" spans="1:3" ht="24" x14ac:dyDescent="0.15">
      <c r="A142" s="36" t="s">
        <v>347</v>
      </c>
      <c r="B142" s="1" t="s">
        <v>363</v>
      </c>
      <c r="C142" s="2">
        <v>1316</v>
      </c>
    </row>
    <row r="143" spans="1:3" ht="15" customHeight="1" x14ac:dyDescent="0.15">
      <c r="A143" s="201" t="s">
        <v>110</v>
      </c>
      <c r="B143" s="201"/>
      <c r="C143" s="77">
        <f>AVERAGE(C140:C142)</f>
        <v>1644</v>
      </c>
    </row>
    <row r="144" spans="1:3" ht="15" customHeight="1" x14ac:dyDescent="0.15">
      <c r="A144" s="202" t="s">
        <v>765</v>
      </c>
      <c r="B144" s="203"/>
      <c r="C144" s="77">
        <f>C143*(1+2.4%)</f>
        <v>1683.4560000000001</v>
      </c>
    </row>
    <row r="145" spans="1:3" x14ac:dyDescent="0.15">
      <c r="A145" s="15"/>
      <c r="B145" s="15"/>
      <c r="C145" s="3"/>
    </row>
    <row r="146" spans="1:3" x14ac:dyDescent="0.15">
      <c r="A146" s="325" t="s">
        <v>364</v>
      </c>
      <c r="B146" s="325"/>
      <c r="C146" s="325"/>
    </row>
    <row r="147" spans="1:3" ht="12" x14ac:dyDescent="0.15">
      <c r="A147" s="164" t="s">
        <v>341</v>
      </c>
      <c r="B147" s="164" t="s">
        <v>342</v>
      </c>
      <c r="C147" s="165" t="s">
        <v>349</v>
      </c>
    </row>
    <row r="148" spans="1:3" ht="24" x14ac:dyDescent="0.15">
      <c r="A148" s="36" t="s">
        <v>344</v>
      </c>
      <c r="B148" s="1" t="s">
        <v>365</v>
      </c>
      <c r="C148" s="2">
        <v>10160</v>
      </c>
    </row>
    <row r="149" spans="1:3" ht="24" x14ac:dyDescent="0.15">
      <c r="A149" s="36" t="s">
        <v>346</v>
      </c>
      <c r="B149" s="1" t="s">
        <v>365</v>
      </c>
      <c r="C149" s="2">
        <v>7480</v>
      </c>
    </row>
    <row r="150" spans="1:3" ht="24" x14ac:dyDescent="0.15">
      <c r="A150" s="36" t="s">
        <v>347</v>
      </c>
      <c r="B150" s="1" t="s">
        <v>365</v>
      </c>
      <c r="C150" s="2">
        <v>3387</v>
      </c>
    </row>
    <row r="151" spans="1:3" ht="15" customHeight="1" x14ac:dyDescent="0.15">
      <c r="A151" s="201" t="s">
        <v>110</v>
      </c>
      <c r="B151" s="201"/>
      <c r="C151" s="77">
        <f>AVERAGE(C148:C150)</f>
        <v>7009</v>
      </c>
    </row>
    <row r="152" spans="1:3" x14ac:dyDescent="0.15">
      <c r="A152" s="201" t="s">
        <v>765</v>
      </c>
      <c r="B152" s="201"/>
      <c r="C152" s="77">
        <f>C151*(1+2.4%)</f>
        <v>7177.2160000000003</v>
      </c>
    </row>
    <row r="153" spans="1:3" x14ac:dyDescent="0.15">
      <c r="A153" s="15"/>
      <c r="B153" s="15"/>
      <c r="C153" s="3"/>
    </row>
    <row r="154" spans="1:3" x14ac:dyDescent="0.15">
      <c r="A154" s="325" t="s">
        <v>366</v>
      </c>
      <c r="B154" s="325"/>
      <c r="C154" s="325"/>
    </row>
    <row r="155" spans="1:3" ht="12" x14ac:dyDescent="0.15">
      <c r="A155" s="164" t="s">
        <v>341</v>
      </c>
      <c r="B155" s="164" t="s">
        <v>342</v>
      </c>
      <c r="C155" s="165" t="s">
        <v>367</v>
      </c>
    </row>
    <row r="156" spans="1:3" ht="24" x14ac:dyDescent="0.15">
      <c r="A156" s="36" t="s">
        <v>344</v>
      </c>
      <c r="B156" s="1" t="s">
        <v>365</v>
      </c>
      <c r="C156" s="2">
        <v>2706</v>
      </c>
    </row>
    <row r="157" spans="1:3" ht="24" x14ac:dyDescent="0.15">
      <c r="A157" s="36" t="s">
        <v>346</v>
      </c>
      <c r="B157" s="1" t="s">
        <v>365</v>
      </c>
      <c r="C157" s="2">
        <v>2375</v>
      </c>
    </row>
    <row r="158" spans="1:3" ht="24" x14ac:dyDescent="0.15">
      <c r="A158" s="36" t="s">
        <v>347</v>
      </c>
      <c r="B158" s="1" t="s">
        <v>365</v>
      </c>
      <c r="C158" s="2">
        <v>4028</v>
      </c>
    </row>
    <row r="159" spans="1:3" ht="15" customHeight="1" x14ac:dyDescent="0.15">
      <c r="A159" s="201" t="s">
        <v>110</v>
      </c>
      <c r="B159" s="201"/>
      <c r="C159" s="77">
        <f>AVERAGE(C156:C158)</f>
        <v>3036.3333333333335</v>
      </c>
    </row>
    <row r="160" spans="1:3" x14ac:dyDescent="0.15">
      <c r="A160" s="201" t="s">
        <v>765</v>
      </c>
      <c r="B160" s="201"/>
      <c r="C160" s="77">
        <f>C159*(1+2.4%)</f>
        <v>3109.2053333333333</v>
      </c>
    </row>
    <row r="161" spans="1:3" x14ac:dyDescent="0.15">
      <c r="A161" s="15"/>
      <c r="B161" s="15"/>
      <c r="C161" s="3"/>
    </row>
    <row r="162" spans="1:3" x14ac:dyDescent="0.15">
      <c r="A162" s="325" t="s">
        <v>284</v>
      </c>
      <c r="B162" s="325"/>
      <c r="C162" s="325"/>
    </row>
    <row r="163" spans="1:3" ht="12" x14ac:dyDescent="0.15">
      <c r="A163" s="164" t="s">
        <v>341</v>
      </c>
      <c r="B163" s="164" t="s">
        <v>342</v>
      </c>
      <c r="C163" s="165" t="s">
        <v>349</v>
      </c>
    </row>
    <row r="164" spans="1:3" ht="24" x14ac:dyDescent="0.15">
      <c r="A164" s="36" t="s">
        <v>344</v>
      </c>
      <c r="B164" s="1" t="s">
        <v>368</v>
      </c>
      <c r="C164" s="2">
        <v>3453</v>
      </c>
    </row>
    <row r="165" spans="1:3" ht="24" x14ac:dyDescent="0.15">
      <c r="A165" s="36" t="s">
        <v>346</v>
      </c>
      <c r="B165" s="1" t="s">
        <v>368</v>
      </c>
      <c r="C165" s="2">
        <v>3420</v>
      </c>
    </row>
    <row r="166" spans="1:3" ht="24" x14ac:dyDescent="0.15">
      <c r="A166" s="36" t="s">
        <v>347</v>
      </c>
      <c r="B166" s="1" t="s">
        <v>368</v>
      </c>
      <c r="C166" s="2">
        <v>2116</v>
      </c>
    </row>
    <row r="167" spans="1:3" ht="15" customHeight="1" x14ac:dyDescent="0.15">
      <c r="A167" s="201" t="s">
        <v>110</v>
      </c>
      <c r="B167" s="201"/>
      <c r="C167" s="77">
        <f>AVERAGE(C164:C166)</f>
        <v>2996.3333333333335</v>
      </c>
    </row>
    <row r="168" spans="1:3" x14ac:dyDescent="0.15">
      <c r="A168" s="201" t="s">
        <v>765</v>
      </c>
      <c r="B168" s="201"/>
      <c r="C168" s="77">
        <f>C167*(1+2.4%)</f>
        <v>3068.2453333333337</v>
      </c>
    </row>
    <row r="169" spans="1:3" x14ac:dyDescent="0.15">
      <c r="A169" s="15"/>
      <c r="B169" s="15"/>
      <c r="C169" s="3"/>
    </row>
    <row r="170" spans="1:3" x14ac:dyDescent="0.15">
      <c r="A170" s="325" t="s">
        <v>320</v>
      </c>
      <c r="B170" s="325"/>
      <c r="C170" s="325"/>
    </row>
    <row r="171" spans="1:3" ht="12" x14ac:dyDescent="0.15">
      <c r="A171" s="164" t="s">
        <v>341</v>
      </c>
      <c r="B171" s="164" t="s">
        <v>342</v>
      </c>
      <c r="C171" s="165" t="s">
        <v>343</v>
      </c>
    </row>
    <row r="172" spans="1:3" ht="24" x14ac:dyDescent="0.15">
      <c r="A172" s="36" t="s">
        <v>344</v>
      </c>
      <c r="B172" s="1" t="s">
        <v>369</v>
      </c>
      <c r="C172" s="2">
        <v>6000</v>
      </c>
    </row>
    <row r="173" spans="1:3" ht="24" x14ac:dyDescent="0.15">
      <c r="A173" s="36" t="s">
        <v>346</v>
      </c>
      <c r="B173" s="1" t="s">
        <v>369</v>
      </c>
      <c r="C173" s="2">
        <v>5400</v>
      </c>
    </row>
    <row r="174" spans="1:3" ht="24" x14ac:dyDescent="0.15">
      <c r="A174" s="36" t="s">
        <v>347</v>
      </c>
      <c r="B174" s="1" t="s">
        <v>369</v>
      </c>
      <c r="C174" s="2">
        <v>4498</v>
      </c>
    </row>
    <row r="175" spans="1:3" ht="15" customHeight="1" x14ac:dyDescent="0.15">
      <c r="A175" s="201" t="s">
        <v>110</v>
      </c>
      <c r="B175" s="201"/>
      <c r="C175" s="77">
        <f>AVERAGE(C172:C174)</f>
        <v>5299.333333333333</v>
      </c>
    </row>
    <row r="176" spans="1:3" x14ac:dyDescent="0.15">
      <c r="A176" s="201" t="s">
        <v>765</v>
      </c>
      <c r="B176" s="201"/>
      <c r="C176" s="77">
        <f>C175*(1+2.4%)</f>
        <v>5426.5173333333332</v>
      </c>
    </row>
    <row r="177" spans="1:3" x14ac:dyDescent="0.15">
      <c r="A177" s="15"/>
      <c r="B177" s="15"/>
      <c r="C177" s="3"/>
    </row>
    <row r="178" spans="1:3" x14ac:dyDescent="0.15">
      <c r="A178" s="325" t="s">
        <v>370</v>
      </c>
      <c r="B178" s="325"/>
      <c r="C178" s="325"/>
    </row>
    <row r="179" spans="1:3" ht="12" x14ac:dyDescent="0.15">
      <c r="A179" s="164" t="s">
        <v>341</v>
      </c>
      <c r="B179" s="164" t="s">
        <v>342</v>
      </c>
      <c r="C179" s="165" t="s">
        <v>343</v>
      </c>
    </row>
    <row r="180" spans="1:3" ht="24" x14ac:dyDescent="0.15">
      <c r="A180" s="36" t="s">
        <v>344</v>
      </c>
      <c r="B180" s="1" t="s">
        <v>371</v>
      </c>
      <c r="C180" s="2">
        <v>2544</v>
      </c>
    </row>
    <row r="181" spans="1:3" ht="24" x14ac:dyDescent="0.15">
      <c r="A181" s="36" t="s">
        <v>346</v>
      </c>
      <c r="B181" s="1" t="s">
        <v>371</v>
      </c>
      <c r="C181" s="2">
        <v>1970</v>
      </c>
    </row>
    <row r="182" spans="1:3" ht="24" x14ac:dyDescent="0.15">
      <c r="A182" s="36" t="s">
        <v>347</v>
      </c>
      <c r="B182" s="1" t="s">
        <v>371</v>
      </c>
      <c r="C182" s="2">
        <v>1399</v>
      </c>
    </row>
    <row r="183" spans="1:3" ht="15" customHeight="1" x14ac:dyDescent="0.15">
      <c r="A183" s="201" t="s">
        <v>110</v>
      </c>
      <c r="B183" s="201"/>
      <c r="C183" s="77">
        <f>AVERAGE(C180:C182)</f>
        <v>1971</v>
      </c>
    </row>
    <row r="184" spans="1:3" x14ac:dyDescent="0.15">
      <c r="A184" s="201" t="s">
        <v>765</v>
      </c>
      <c r="B184" s="201"/>
      <c r="C184" s="77">
        <f>C183*(1+2.4%)</f>
        <v>2018.3040000000001</v>
      </c>
    </row>
    <row r="185" spans="1:3" x14ac:dyDescent="0.15">
      <c r="A185" s="15"/>
      <c r="B185" s="15"/>
      <c r="C185" s="3"/>
    </row>
    <row r="186" spans="1:3" x14ac:dyDescent="0.15">
      <c r="A186" s="325" t="s">
        <v>333</v>
      </c>
      <c r="B186" s="325"/>
      <c r="C186" s="325"/>
    </row>
    <row r="187" spans="1:3" ht="12" x14ac:dyDescent="0.15">
      <c r="A187" s="164" t="s">
        <v>341</v>
      </c>
      <c r="B187" s="164" t="s">
        <v>342</v>
      </c>
      <c r="C187" s="165" t="s">
        <v>343</v>
      </c>
    </row>
    <row r="188" spans="1:3" ht="24" x14ac:dyDescent="0.15">
      <c r="A188" s="36" t="s">
        <v>344</v>
      </c>
      <c r="B188" s="1" t="s">
        <v>372</v>
      </c>
      <c r="C188" s="2">
        <v>1900</v>
      </c>
    </row>
    <row r="189" spans="1:3" ht="24" x14ac:dyDescent="0.15">
      <c r="A189" s="36" t="s">
        <v>346</v>
      </c>
      <c r="B189" s="1" t="s">
        <v>372</v>
      </c>
      <c r="C189" s="2">
        <v>3060</v>
      </c>
    </row>
    <row r="190" spans="1:3" ht="24" x14ac:dyDescent="0.15">
      <c r="A190" s="36" t="s">
        <v>347</v>
      </c>
      <c r="B190" s="1" t="s">
        <v>372</v>
      </c>
      <c r="C190" s="2">
        <v>4493</v>
      </c>
    </row>
    <row r="191" spans="1:3" ht="15" customHeight="1" x14ac:dyDescent="0.15">
      <c r="A191" s="201" t="s">
        <v>110</v>
      </c>
      <c r="B191" s="201"/>
      <c r="C191" s="77">
        <f>AVERAGE(C188:C190)</f>
        <v>3151</v>
      </c>
    </row>
    <row r="192" spans="1:3" x14ac:dyDescent="0.15">
      <c r="A192" s="201" t="s">
        <v>765</v>
      </c>
      <c r="B192" s="201"/>
      <c r="C192" s="77">
        <f>C191*(1+2.4%)</f>
        <v>3226.6240000000003</v>
      </c>
    </row>
    <row r="193" spans="1:3" x14ac:dyDescent="0.15">
      <c r="A193" s="15"/>
      <c r="B193" s="15"/>
      <c r="C193" s="3"/>
    </row>
    <row r="194" spans="1:3" x14ac:dyDescent="0.15">
      <c r="A194" s="325" t="s">
        <v>373</v>
      </c>
      <c r="B194" s="325"/>
      <c r="C194" s="325"/>
    </row>
    <row r="195" spans="1:3" ht="12" x14ac:dyDescent="0.15">
      <c r="A195" s="164" t="s">
        <v>341</v>
      </c>
      <c r="B195" s="164" t="s">
        <v>342</v>
      </c>
      <c r="C195" s="165" t="s">
        <v>349</v>
      </c>
    </row>
    <row r="196" spans="1:3" ht="24" x14ac:dyDescent="0.15">
      <c r="A196" s="36" t="s">
        <v>344</v>
      </c>
      <c r="B196" s="1" t="s">
        <v>374</v>
      </c>
      <c r="C196" s="2">
        <v>12000</v>
      </c>
    </row>
    <row r="197" spans="1:3" ht="24" x14ac:dyDescent="0.15">
      <c r="A197" s="36" t="s">
        <v>346</v>
      </c>
      <c r="B197" s="1" t="s">
        <v>374</v>
      </c>
      <c r="C197" s="2">
        <v>12900</v>
      </c>
    </row>
    <row r="198" spans="1:3" ht="24" x14ac:dyDescent="0.15">
      <c r="A198" s="36" t="s">
        <v>347</v>
      </c>
      <c r="B198" s="1" t="s">
        <v>374</v>
      </c>
      <c r="C198" s="2">
        <v>11636</v>
      </c>
    </row>
    <row r="199" spans="1:3" ht="15" customHeight="1" x14ac:dyDescent="0.15">
      <c r="A199" s="201" t="s">
        <v>110</v>
      </c>
      <c r="B199" s="201"/>
      <c r="C199" s="77">
        <f>AVERAGE(C196:C198)</f>
        <v>12178.666666666666</v>
      </c>
    </row>
    <row r="200" spans="1:3" ht="15" customHeight="1" x14ac:dyDescent="0.15">
      <c r="A200" s="201" t="s">
        <v>765</v>
      </c>
      <c r="B200" s="201"/>
      <c r="C200" s="77">
        <f>C199*(1+2.4%)</f>
        <v>12470.954666666667</v>
      </c>
    </row>
    <row r="201" spans="1:3" x14ac:dyDescent="0.15">
      <c r="A201" s="15"/>
      <c r="B201" s="15"/>
      <c r="C201" s="3"/>
    </row>
    <row r="202" spans="1:3" x14ac:dyDescent="0.15">
      <c r="A202" s="325" t="s">
        <v>375</v>
      </c>
      <c r="B202" s="325"/>
      <c r="C202" s="325"/>
    </row>
    <row r="203" spans="1:3" ht="12" x14ac:dyDescent="0.15">
      <c r="A203" s="164" t="s">
        <v>341</v>
      </c>
      <c r="B203" s="164" t="s">
        <v>342</v>
      </c>
      <c r="C203" s="165" t="s">
        <v>349</v>
      </c>
    </row>
    <row r="204" spans="1:3" ht="24" x14ac:dyDescent="0.15">
      <c r="A204" s="36" t="s">
        <v>344</v>
      </c>
      <c r="B204" s="1" t="s">
        <v>374</v>
      </c>
      <c r="C204" s="2">
        <v>12000</v>
      </c>
    </row>
    <row r="205" spans="1:3" ht="24" x14ac:dyDescent="0.15">
      <c r="A205" s="36" t="s">
        <v>346</v>
      </c>
      <c r="B205" s="1" t="s">
        <v>374</v>
      </c>
      <c r="C205" s="2">
        <v>12900</v>
      </c>
    </row>
    <row r="206" spans="1:3" ht="24" x14ac:dyDescent="0.15">
      <c r="A206" s="36" t="s">
        <v>347</v>
      </c>
      <c r="B206" s="1" t="s">
        <v>374</v>
      </c>
      <c r="C206" s="2">
        <v>11636</v>
      </c>
    </row>
    <row r="207" spans="1:3" ht="15" customHeight="1" x14ac:dyDescent="0.15">
      <c r="A207" s="201" t="s">
        <v>110</v>
      </c>
      <c r="B207" s="201"/>
      <c r="C207" s="77">
        <f>AVERAGE(C204:C206)</f>
        <v>12178.666666666666</v>
      </c>
    </row>
    <row r="208" spans="1:3" x14ac:dyDescent="0.15">
      <c r="A208" s="201" t="s">
        <v>765</v>
      </c>
      <c r="B208" s="201"/>
      <c r="C208" s="77">
        <f>C207*(1+2.4%)</f>
        <v>12470.954666666667</v>
      </c>
    </row>
    <row r="209" spans="1:3" x14ac:dyDescent="0.15">
      <c r="A209" s="15"/>
      <c r="B209" s="15"/>
      <c r="C209" s="3"/>
    </row>
    <row r="210" spans="1:3" x14ac:dyDescent="0.15">
      <c r="A210" s="325" t="s">
        <v>376</v>
      </c>
      <c r="B210" s="325"/>
      <c r="C210" s="325"/>
    </row>
    <row r="211" spans="1:3" ht="12" x14ac:dyDescent="0.15">
      <c r="A211" s="164" t="s">
        <v>341</v>
      </c>
      <c r="B211" s="164" t="s">
        <v>342</v>
      </c>
      <c r="C211" s="165" t="s">
        <v>343</v>
      </c>
    </row>
    <row r="212" spans="1:3" ht="24" x14ac:dyDescent="0.15">
      <c r="A212" s="36" t="s">
        <v>344</v>
      </c>
      <c r="B212" s="1" t="s">
        <v>377</v>
      </c>
      <c r="C212" s="2">
        <v>3160</v>
      </c>
    </row>
    <row r="213" spans="1:3" ht="24" x14ac:dyDescent="0.15">
      <c r="A213" s="36" t="s">
        <v>346</v>
      </c>
      <c r="B213" s="1" t="s">
        <v>377</v>
      </c>
      <c r="C213" s="2">
        <v>2850</v>
      </c>
    </row>
    <row r="214" spans="1:3" ht="15" customHeight="1" x14ac:dyDescent="0.15">
      <c r="A214" s="201" t="s">
        <v>110</v>
      </c>
      <c r="B214" s="201"/>
      <c r="C214" s="77">
        <f>AVERAGE(C212:C213)</f>
        <v>3005</v>
      </c>
    </row>
    <row r="215" spans="1:3" x14ac:dyDescent="0.15">
      <c r="A215" s="201" t="s">
        <v>765</v>
      </c>
      <c r="B215" s="201"/>
      <c r="C215" s="77">
        <f>C214*(1+2.4%)</f>
        <v>3077.12</v>
      </c>
    </row>
    <row r="216" spans="1:3" x14ac:dyDescent="0.15">
      <c r="A216" s="15"/>
      <c r="B216" s="15"/>
      <c r="C216" s="3"/>
    </row>
    <row r="217" spans="1:3" x14ac:dyDescent="0.15">
      <c r="A217" s="325" t="s">
        <v>378</v>
      </c>
      <c r="B217" s="325"/>
      <c r="C217" s="325"/>
    </row>
    <row r="218" spans="1:3" ht="12" x14ac:dyDescent="0.15">
      <c r="A218" s="164" t="s">
        <v>341</v>
      </c>
      <c r="B218" s="164" t="s">
        <v>342</v>
      </c>
      <c r="C218" s="165" t="s">
        <v>343</v>
      </c>
    </row>
    <row r="219" spans="1:3" ht="24" x14ac:dyDescent="0.15">
      <c r="A219" s="36" t="s">
        <v>344</v>
      </c>
      <c r="B219" s="1" t="s">
        <v>379</v>
      </c>
      <c r="C219" s="2">
        <v>6250</v>
      </c>
    </row>
    <row r="220" spans="1:3" ht="24" x14ac:dyDescent="0.15">
      <c r="A220" s="36" t="s">
        <v>346</v>
      </c>
      <c r="B220" s="1" t="s">
        <v>379</v>
      </c>
      <c r="C220" s="2">
        <v>6050</v>
      </c>
    </row>
    <row r="221" spans="1:3" ht="24" x14ac:dyDescent="0.15">
      <c r="A221" s="36" t="s">
        <v>347</v>
      </c>
      <c r="B221" s="1" t="s">
        <v>379</v>
      </c>
      <c r="C221" s="2">
        <v>11619</v>
      </c>
    </row>
    <row r="222" spans="1:3" ht="15" customHeight="1" x14ac:dyDescent="0.15">
      <c r="A222" s="201" t="s">
        <v>110</v>
      </c>
      <c r="B222" s="201"/>
      <c r="C222" s="77">
        <f>AVERAGE(C219:C221)</f>
        <v>7973</v>
      </c>
    </row>
    <row r="223" spans="1:3" x14ac:dyDescent="0.15">
      <c r="A223" s="201" t="s">
        <v>765</v>
      </c>
      <c r="B223" s="201"/>
      <c r="C223" s="77">
        <f>C222*(1+2.4%)</f>
        <v>8164.3519999999999</v>
      </c>
    </row>
    <row r="224" spans="1:3" x14ac:dyDescent="0.15">
      <c r="A224" s="15"/>
      <c r="B224" s="15"/>
      <c r="C224" s="3"/>
    </row>
    <row r="225" spans="1:3" x14ac:dyDescent="0.15">
      <c r="A225" s="325" t="s">
        <v>380</v>
      </c>
      <c r="B225" s="325"/>
      <c r="C225" s="325"/>
    </row>
    <row r="226" spans="1:3" ht="12" x14ac:dyDescent="0.15">
      <c r="A226" s="164" t="s">
        <v>341</v>
      </c>
      <c r="B226" s="164" t="s">
        <v>342</v>
      </c>
      <c r="C226" s="165" t="s">
        <v>343</v>
      </c>
    </row>
    <row r="227" spans="1:3" ht="24" x14ac:dyDescent="0.15">
      <c r="A227" s="36" t="s">
        <v>344</v>
      </c>
      <c r="B227" s="1" t="s">
        <v>381</v>
      </c>
      <c r="C227" s="2">
        <v>44800</v>
      </c>
    </row>
    <row r="228" spans="1:3" ht="24" x14ac:dyDescent="0.15">
      <c r="A228" s="36" t="s">
        <v>346</v>
      </c>
      <c r="B228" s="1" t="s">
        <v>381</v>
      </c>
      <c r="C228" s="2">
        <v>41100</v>
      </c>
    </row>
    <row r="229" spans="1:3" ht="24" x14ac:dyDescent="0.15">
      <c r="A229" s="36" t="s">
        <v>347</v>
      </c>
      <c r="B229" s="1" t="s">
        <v>381</v>
      </c>
      <c r="C229" s="2">
        <v>62642</v>
      </c>
    </row>
    <row r="230" spans="1:3" ht="15" customHeight="1" x14ac:dyDescent="0.15">
      <c r="A230" s="201" t="s">
        <v>110</v>
      </c>
      <c r="B230" s="201"/>
      <c r="C230" s="77">
        <f>AVERAGE(C227:C229)</f>
        <v>49514</v>
      </c>
    </row>
    <row r="231" spans="1:3" x14ac:dyDescent="0.15">
      <c r="A231" s="201" t="s">
        <v>765</v>
      </c>
      <c r="B231" s="201"/>
      <c r="C231" s="77">
        <f>C230*(1+2.4%)</f>
        <v>50702.336000000003</v>
      </c>
    </row>
    <row r="232" spans="1:3" x14ac:dyDescent="0.15">
      <c r="A232" s="15"/>
      <c r="B232" s="15"/>
      <c r="C232" s="3"/>
    </row>
    <row r="233" spans="1:3" x14ac:dyDescent="0.15">
      <c r="A233" s="325" t="s">
        <v>288</v>
      </c>
      <c r="B233" s="325"/>
      <c r="C233" s="325"/>
    </row>
    <row r="234" spans="1:3" ht="12" x14ac:dyDescent="0.15">
      <c r="A234" s="164" t="s">
        <v>341</v>
      </c>
      <c r="B234" s="164" t="s">
        <v>342</v>
      </c>
      <c r="C234" s="165" t="s">
        <v>343</v>
      </c>
    </row>
    <row r="235" spans="1:3" ht="24" x14ac:dyDescent="0.15">
      <c r="A235" s="36" t="s">
        <v>344</v>
      </c>
      <c r="B235" s="1" t="s">
        <v>382</v>
      </c>
      <c r="C235" s="2">
        <v>4528</v>
      </c>
    </row>
    <row r="236" spans="1:3" ht="24" x14ac:dyDescent="0.15">
      <c r="A236" s="36" t="s">
        <v>346</v>
      </c>
      <c r="B236" s="1" t="s">
        <v>382</v>
      </c>
      <c r="C236" s="2">
        <v>3910</v>
      </c>
    </row>
    <row r="237" spans="1:3" ht="24" x14ac:dyDescent="0.15">
      <c r="A237" s="36" t="s">
        <v>347</v>
      </c>
      <c r="B237" s="1" t="s">
        <v>382</v>
      </c>
      <c r="C237" s="2">
        <v>9828</v>
      </c>
    </row>
    <row r="238" spans="1:3" ht="15" customHeight="1" x14ac:dyDescent="0.15">
      <c r="A238" s="201" t="s">
        <v>110</v>
      </c>
      <c r="B238" s="201"/>
      <c r="C238" s="77">
        <f>AVERAGE(C235:C237)</f>
        <v>6088.666666666667</v>
      </c>
    </row>
    <row r="239" spans="1:3" x14ac:dyDescent="0.15">
      <c r="A239" s="201" t="s">
        <v>765</v>
      </c>
      <c r="B239" s="201"/>
      <c r="C239" s="77">
        <f>C238*(1+2.4%)</f>
        <v>6234.7946666666667</v>
      </c>
    </row>
    <row r="240" spans="1:3" x14ac:dyDescent="0.15">
      <c r="A240" s="15"/>
      <c r="B240" s="15"/>
      <c r="C240" s="3"/>
    </row>
    <row r="241" spans="1:3" x14ac:dyDescent="0.15">
      <c r="A241" s="325" t="s">
        <v>383</v>
      </c>
      <c r="B241" s="325"/>
      <c r="C241" s="325"/>
    </row>
    <row r="242" spans="1:3" ht="12" x14ac:dyDescent="0.15">
      <c r="A242" s="164" t="s">
        <v>341</v>
      </c>
      <c r="B242" s="164" t="s">
        <v>342</v>
      </c>
      <c r="C242" s="165" t="s">
        <v>343</v>
      </c>
    </row>
    <row r="243" spans="1:3" ht="24" x14ac:dyDescent="0.15">
      <c r="A243" s="36" t="s">
        <v>344</v>
      </c>
      <c r="B243" s="1" t="s">
        <v>384</v>
      </c>
      <c r="C243" s="2">
        <v>760</v>
      </c>
    </row>
    <row r="244" spans="1:3" ht="24" x14ac:dyDescent="0.15">
      <c r="A244" s="36" t="s">
        <v>346</v>
      </c>
      <c r="B244" s="1" t="s">
        <v>384</v>
      </c>
      <c r="C244" s="2">
        <v>760</v>
      </c>
    </row>
    <row r="245" spans="1:3" ht="24" x14ac:dyDescent="0.15">
      <c r="A245" s="36" t="s">
        <v>347</v>
      </c>
      <c r="B245" s="1" t="s">
        <v>384</v>
      </c>
      <c r="C245" s="2">
        <v>641</v>
      </c>
    </row>
    <row r="246" spans="1:3" ht="15" customHeight="1" x14ac:dyDescent="0.15">
      <c r="A246" s="201" t="s">
        <v>110</v>
      </c>
      <c r="B246" s="201"/>
      <c r="C246" s="77">
        <f>AVERAGE(C243:C245)</f>
        <v>720.33333333333337</v>
      </c>
    </row>
    <row r="247" spans="1:3" x14ac:dyDescent="0.15">
      <c r="A247" s="201" t="s">
        <v>765</v>
      </c>
      <c r="B247" s="201"/>
      <c r="C247" s="77">
        <f>C246*(1+2.4%)</f>
        <v>737.62133333333338</v>
      </c>
    </row>
    <row r="248" spans="1:3" x14ac:dyDescent="0.15">
      <c r="A248" s="15"/>
      <c r="B248" s="15"/>
      <c r="C248" s="3"/>
    </row>
    <row r="249" spans="1:3" x14ac:dyDescent="0.15">
      <c r="A249" s="325" t="s">
        <v>250</v>
      </c>
      <c r="B249" s="325"/>
      <c r="C249" s="325"/>
    </row>
    <row r="250" spans="1:3" ht="12" x14ac:dyDescent="0.15">
      <c r="A250" s="164" t="s">
        <v>341</v>
      </c>
      <c r="B250" s="164" t="s">
        <v>342</v>
      </c>
      <c r="C250" s="165" t="s">
        <v>343</v>
      </c>
    </row>
    <row r="251" spans="1:3" ht="24" x14ac:dyDescent="0.15">
      <c r="A251" s="36" t="s">
        <v>344</v>
      </c>
      <c r="B251" s="1" t="s">
        <v>385</v>
      </c>
      <c r="C251" s="2">
        <v>560</v>
      </c>
    </row>
    <row r="252" spans="1:3" ht="24" x14ac:dyDescent="0.15">
      <c r="A252" s="36" t="s">
        <v>346</v>
      </c>
      <c r="B252" s="1" t="s">
        <v>386</v>
      </c>
      <c r="C252" s="2">
        <v>410</v>
      </c>
    </row>
    <row r="253" spans="1:3" ht="24" x14ac:dyDescent="0.15">
      <c r="A253" s="36" t="s">
        <v>347</v>
      </c>
      <c r="B253" s="1" t="s">
        <v>385</v>
      </c>
      <c r="C253" s="2">
        <v>583</v>
      </c>
    </row>
    <row r="254" spans="1:3" ht="15" customHeight="1" x14ac:dyDescent="0.15">
      <c r="A254" s="201" t="s">
        <v>110</v>
      </c>
      <c r="B254" s="201"/>
      <c r="C254" s="77">
        <f>AVERAGE(C251:C253)</f>
        <v>517.66666666666663</v>
      </c>
    </row>
    <row r="255" spans="1:3" x14ac:dyDescent="0.15">
      <c r="A255" s="201" t="s">
        <v>765</v>
      </c>
      <c r="B255" s="201"/>
      <c r="C255" s="77">
        <f>C254*(1+2.4%)</f>
        <v>530.09066666666661</v>
      </c>
    </row>
    <row r="256" spans="1:3" x14ac:dyDescent="0.15">
      <c r="A256" s="15"/>
      <c r="B256" s="15"/>
      <c r="C256" s="3"/>
    </row>
    <row r="257" spans="1:3" x14ac:dyDescent="0.15">
      <c r="A257" s="325" t="s">
        <v>387</v>
      </c>
      <c r="B257" s="325"/>
      <c r="C257" s="325"/>
    </row>
    <row r="258" spans="1:3" ht="12" x14ac:dyDescent="0.15">
      <c r="A258" s="164" t="s">
        <v>341</v>
      </c>
      <c r="B258" s="164" t="s">
        <v>362</v>
      </c>
      <c r="C258" s="165" t="s">
        <v>343</v>
      </c>
    </row>
    <row r="259" spans="1:3" ht="24" x14ac:dyDescent="0.15">
      <c r="A259" s="36" t="s">
        <v>344</v>
      </c>
      <c r="B259" s="1" t="s">
        <v>388</v>
      </c>
      <c r="C259" s="2">
        <v>11000</v>
      </c>
    </row>
    <row r="260" spans="1:3" ht="24" x14ac:dyDescent="0.15">
      <c r="A260" s="36" t="s">
        <v>346</v>
      </c>
      <c r="B260" s="1" t="s">
        <v>388</v>
      </c>
      <c r="C260" s="2">
        <v>12250</v>
      </c>
    </row>
    <row r="261" spans="1:3" ht="24" x14ac:dyDescent="0.15">
      <c r="A261" s="36" t="s">
        <v>347</v>
      </c>
      <c r="B261" s="1" t="s">
        <v>388</v>
      </c>
      <c r="C261" s="2">
        <v>4090</v>
      </c>
    </row>
    <row r="262" spans="1:3" ht="15" customHeight="1" x14ac:dyDescent="0.15">
      <c r="A262" s="201" t="s">
        <v>110</v>
      </c>
      <c r="B262" s="201"/>
      <c r="C262" s="77">
        <f>AVERAGE(C259:C261)</f>
        <v>9113.3333333333339</v>
      </c>
    </row>
    <row r="263" spans="1:3" x14ac:dyDescent="0.15">
      <c r="A263" s="201" t="s">
        <v>765</v>
      </c>
      <c r="B263" s="201"/>
      <c r="C263" s="77">
        <f>C262*(1+2.4%)</f>
        <v>9332.0533333333333</v>
      </c>
    </row>
    <row r="264" spans="1:3" x14ac:dyDescent="0.15">
      <c r="A264" s="15"/>
      <c r="B264" s="15"/>
      <c r="C264" s="3"/>
    </row>
    <row r="265" spans="1:3" x14ac:dyDescent="0.15">
      <c r="A265" s="325" t="s">
        <v>389</v>
      </c>
      <c r="B265" s="325"/>
      <c r="C265" s="325"/>
    </row>
    <row r="266" spans="1:3" ht="12" x14ac:dyDescent="0.15">
      <c r="A266" s="164" t="s">
        <v>341</v>
      </c>
      <c r="B266" s="164" t="s">
        <v>362</v>
      </c>
      <c r="C266" s="165" t="s">
        <v>343</v>
      </c>
    </row>
    <row r="267" spans="1:3" ht="24" x14ac:dyDescent="0.15">
      <c r="A267" s="36" t="s">
        <v>344</v>
      </c>
      <c r="B267" s="1" t="s">
        <v>390</v>
      </c>
      <c r="C267" s="2">
        <v>2706</v>
      </c>
    </row>
    <row r="268" spans="1:3" ht="24" x14ac:dyDescent="0.15">
      <c r="A268" s="36" t="s">
        <v>346</v>
      </c>
      <c r="B268" s="1" t="s">
        <v>391</v>
      </c>
      <c r="C268" s="2">
        <v>2950</v>
      </c>
    </row>
    <row r="269" spans="1:3" ht="24" x14ac:dyDescent="0.15">
      <c r="A269" s="36" t="s">
        <v>347</v>
      </c>
      <c r="B269" s="1" t="s">
        <v>391</v>
      </c>
      <c r="C269" s="2">
        <v>1399</v>
      </c>
    </row>
    <row r="270" spans="1:3" ht="15" customHeight="1" x14ac:dyDescent="0.15">
      <c r="A270" s="201" t="s">
        <v>110</v>
      </c>
      <c r="B270" s="201"/>
      <c r="C270" s="77">
        <f>AVERAGE(C267:C269)</f>
        <v>2351.6666666666665</v>
      </c>
    </row>
    <row r="271" spans="1:3" ht="15" customHeight="1" x14ac:dyDescent="0.15">
      <c r="A271" s="201" t="s">
        <v>765</v>
      </c>
      <c r="B271" s="201"/>
      <c r="C271" s="77">
        <f>C270*(1+2.4%)</f>
        <v>2408.1066666666666</v>
      </c>
    </row>
    <row r="272" spans="1:3" x14ac:dyDescent="0.15">
      <c r="A272" s="15"/>
      <c r="B272" s="15"/>
      <c r="C272" s="3"/>
    </row>
    <row r="273" spans="1:3" x14ac:dyDescent="0.15">
      <c r="A273" s="325" t="s">
        <v>392</v>
      </c>
      <c r="B273" s="325"/>
      <c r="C273" s="325"/>
    </row>
    <row r="274" spans="1:3" ht="12" x14ac:dyDescent="0.15">
      <c r="A274" s="164" t="s">
        <v>341</v>
      </c>
      <c r="B274" s="164" t="s">
        <v>342</v>
      </c>
      <c r="C274" s="165" t="s">
        <v>343</v>
      </c>
    </row>
    <row r="275" spans="1:3" ht="24" x14ac:dyDescent="0.15">
      <c r="A275" s="36" t="s">
        <v>344</v>
      </c>
      <c r="B275" s="1" t="s">
        <v>393</v>
      </c>
      <c r="C275" s="2">
        <v>12493</v>
      </c>
    </row>
    <row r="276" spans="1:3" ht="24" x14ac:dyDescent="0.15">
      <c r="A276" s="36" t="s">
        <v>346</v>
      </c>
      <c r="B276" s="1" t="s">
        <v>393</v>
      </c>
      <c r="C276" s="2">
        <v>12230</v>
      </c>
    </row>
    <row r="277" spans="1:3" ht="24" x14ac:dyDescent="0.15">
      <c r="A277" s="36" t="s">
        <v>347</v>
      </c>
      <c r="B277" s="1" t="s">
        <v>393</v>
      </c>
      <c r="C277" s="2">
        <v>7663</v>
      </c>
    </row>
    <row r="278" spans="1:3" ht="15" customHeight="1" x14ac:dyDescent="0.15">
      <c r="A278" s="201" t="s">
        <v>110</v>
      </c>
      <c r="B278" s="201"/>
      <c r="C278" s="77">
        <f>AVERAGE(C275:C277)</f>
        <v>10795.333333333334</v>
      </c>
    </row>
    <row r="279" spans="1:3" x14ac:dyDescent="0.15">
      <c r="A279" s="201" t="s">
        <v>765</v>
      </c>
      <c r="B279" s="201"/>
      <c r="C279" s="77">
        <f>C278*(1+2.4%)</f>
        <v>11054.421333333334</v>
      </c>
    </row>
    <row r="280" spans="1:3" x14ac:dyDescent="0.15">
      <c r="A280" s="15"/>
      <c r="B280" s="15"/>
      <c r="C280" s="3"/>
    </row>
    <row r="281" spans="1:3" x14ac:dyDescent="0.15">
      <c r="A281" s="325" t="s">
        <v>394</v>
      </c>
      <c r="B281" s="325"/>
      <c r="C281" s="325"/>
    </row>
    <row r="282" spans="1:3" ht="12" x14ac:dyDescent="0.15">
      <c r="A282" s="164" t="s">
        <v>341</v>
      </c>
      <c r="B282" s="164" t="s">
        <v>342</v>
      </c>
      <c r="C282" s="165" t="s">
        <v>343</v>
      </c>
    </row>
    <row r="283" spans="1:3" ht="24" x14ac:dyDescent="0.15">
      <c r="A283" s="36" t="s">
        <v>344</v>
      </c>
      <c r="B283" s="1" t="s">
        <v>395</v>
      </c>
      <c r="C283" s="2">
        <v>2466</v>
      </c>
    </row>
    <row r="284" spans="1:3" ht="24" x14ac:dyDescent="0.15">
      <c r="A284" s="36" t="s">
        <v>347</v>
      </c>
      <c r="B284" s="1" t="s">
        <v>396</v>
      </c>
      <c r="C284" s="2">
        <v>2494</v>
      </c>
    </row>
    <row r="285" spans="1:3" ht="15" customHeight="1" x14ac:dyDescent="0.15">
      <c r="A285" s="201" t="s">
        <v>110</v>
      </c>
      <c r="B285" s="201"/>
      <c r="C285" s="77">
        <f>AVERAGE(C283:C284)</f>
        <v>2480</v>
      </c>
    </row>
    <row r="286" spans="1:3" x14ac:dyDescent="0.15">
      <c r="A286" s="201" t="s">
        <v>765</v>
      </c>
      <c r="B286" s="201"/>
      <c r="C286" s="77">
        <f>C285*(1+2.4%)</f>
        <v>2539.52</v>
      </c>
    </row>
    <row r="287" spans="1:3" x14ac:dyDescent="0.15">
      <c r="A287" s="15"/>
      <c r="B287" s="15"/>
      <c r="C287" s="3"/>
    </row>
    <row r="288" spans="1:3" x14ac:dyDescent="0.15">
      <c r="A288" s="325" t="s">
        <v>397</v>
      </c>
      <c r="B288" s="325"/>
      <c r="C288" s="325"/>
    </row>
    <row r="289" spans="1:3" ht="12" x14ac:dyDescent="0.15">
      <c r="A289" s="164" t="s">
        <v>341</v>
      </c>
      <c r="B289" s="164" t="s">
        <v>342</v>
      </c>
      <c r="C289" s="165" t="s">
        <v>343</v>
      </c>
    </row>
    <row r="290" spans="1:3" ht="24" x14ac:dyDescent="0.15">
      <c r="A290" s="36" t="s">
        <v>344</v>
      </c>
      <c r="B290" s="1" t="s">
        <v>398</v>
      </c>
      <c r="C290" s="2">
        <v>2706</v>
      </c>
    </row>
    <row r="291" spans="1:3" ht="24" x14ac:dyDescent="0.15">
      <c r="A291" s="36" t="s">
        <v>346</v>
      </c>
      <c r="B291" s="1" t="s">
        <v>398</v>
      </c>
      <c r="C291" s="2">
        <v>2650</v>
      </c>
    </row>
    <row r="292" spans="1:3" ht="24" x14ac:dyDescent="0.15">
      <c r="A292" s="36" t="s">
        <v>347</v>
      </c>
      <c r="B292" s="1" t="s">
        <v>398</v>
      </c>
      <c r="C292" s="2">
        <v>3210</v>
      </c>
    </row>
    <row r="293" spans="1:3" ht="15" customHeight="1" x14ac:dyDescent="0.15">
      <c r="A293" s="201" t="s">
        <v>110</v>
      </c>
      <c r="B293" s="201"/>
      <c r="C293" s="77">
        <f>AVERAGE(C290:C292)</f>
        <v>2855.3333333333335</v>
      </c>
    </row>
    <row r="294" spans="1:3" ht="15" customHeight="1" x14ac:dyDescent="0.15">
      <c r="A294" s="201" t="s">
        <v>765</v>
      </c>
      <c r="B294" s="201"/>
      <c r="C294" s="77">
        <f>C293*(1+2.4%)</f>
        <v>2923.8613333333337</v>
      </c>
    </row>
    <row r="295" spans="1:3" x14ac:dyDescent="0.15">
      <c r="A295" s="15"/>
      <c r="B295" s="15"/>
      <c r="C295" s="3"/>
    </row>
    <row r="296" spans="1:3" x14ac:dyDescent="0.15">
      <c r="A296" s="325" t="s">
        <v>338</v>
      </c>
      <c r="B296" s="325"/>
      <c r="C296" s="325"/>
    </row>
    <row r="297" spans="1:3" ht="12" x14ac:dyDescent="0.15">
      <c r="A297" s="164" t="s">
        <v>341</v>
      </c>
      <c r="B297" s="164" t="s">
        <v>342</v>
      </c>
      <c r="C297" s="165" t="s">
        <v>343</v>
      </c>
    </row>
    <row r="298" spans="1:3" ht="24" x14ac:dyDescent="0.15">
      <c r="A298" s="36" t="s">
        <v>344</v>
      </c>
      <c r="B298" s="1" t="s">
        <v>399</v>
      </c>
      <c r="C298" s="2">
        <v>14237</v>
      </c>
    </row>
    <row r="299" spans="1:3" ht="24" x14ac:dyDescent="0.15">
      <c r="A299" s="36" t="s">
        <v>346</v>
      </c>
      <c r="B299" s="1" t="s">
        <v>400</v>
      </c>
      <c r="C299" s="2">
        <v>12450</v>
      </c>
    </row>
    <row r="300" spans="1:3" ht="24" x14ac:dyDescent="0.15">
      <c r="A300" s="36" t="s">
        <v>347</v>
      </c>
      <c r="B300" s="1" t="s">
        <v>401</v>
      </c>
      <c r="C300" s="2">
        <v>9996</v>
      </c>
    </row>
    <row r="301" spans="1:3" ht="15" customHeight="1" x14ac:dyDescent="0.15">
      <c r="A301" s="201" t="s">
        <v>110</v>
      </c>
      <c r="B301" s="201"/>
      <c r="C301" s="77">
        <f>AVERAGE(C298:C300)</f>
        <v>12227.666666666666</v>
      </c>
    </row>
    <row r="302" spans="1:3" x14ac:dyDescent="0.15">
      <c r="A302" s="201" t="s">
        <v>765</v>
      </c>
      <c r="B302" s="201"/>
      <c r="C302" s="77">
        <f>C301*(1+2.4%)</f>
        <v>12521.130666666666</v>
      </c>
    </row>
    <row r="303" spans="1:3" x14ac:dyDescent="0.15">
      <c r="A303" s="15"/>
      <c r="B303" s="15"/>
      <c r="C303" s="3"/>
    </row>
    <row r="304" spans="1:3" x14ac:dyDescent="0.15">
      <c r="A304" s="325" t="s">
        <v>402</v>
      </c>
      <c r="B304" s="325"/>
      <c r="C304" s="325"/>
    </row>
    <row r="305" spans="1:3" ht="12" x14ac:dyDescent="0.15">
      <c r="A305" s="164" t="s">
        <v>341</v>
      </c>
      <c r="B305" s="164" t="s">
        <v>342</v>
      </c>
      <c r="C305" s="165" t="s">
        <v>343</v>
      </c>
    </row>
    <row r="306" spans="1:3" ht="24" x14ac:dyDescent="0.15">
      <c r="A306" s="36" t="s">
        <v>344</v>
      </c>
      <c r="B306" s="1" t="s">
        <v>402</v>
      </c>
      <c r="C306" s="2">
        <v>38000</v>
      </c>
    </row>
    <row r="307" spans="1:3" ht="24" x14ac:dyDescent="0.15">
      <c r="A307" s="36" t="s">
        <v>346</v>
      </c>
      <c r="B307" s="1" t="s">
        <v>402</v>
      </c>
      <c r="C307" s="2">
        <v>41500</v>
      </c>
    </row>
    <row r="308" spans="1:3" ht="24" x14ac:dyDescent="0.15">
      <c r="A308" s="36" t="s">
        <v>347</v>
      </c>
      <c r="B308" s="1" t="s">
        <v>402</v>
      </c>
      <c r="C308" s="2">
        <v>49980</v>
      </c>
    </row>
    <row r="309" spans="1:3" ht="15" customHeight="1" x14ac:dyDescent="0.15">
      <c r="A309" s="201" t="s">
        <v>110</v>
      </c>
      <c r="B309" s="201"/>
      <c r="C309" s="77">
        <f>AVERAGE(C306:C308)</f>
        <v>43160</v>
      </c>
    </row>
    <row r="310" spans="1:3" x14ac:dyDescent="0.15">
      <c r="A310" s="201" t="s">
        <v>765</v>
      </c>
      <c r="B310" s="201"/>
      <c r="C310" s="77">
        <f>C309*(1+2.4%)</f>
        <v>44195.840000000004</v>
      </c>
    </row>
    <row r="311" spans="1:3" x14ac:dyDescent="0.15">
      <c r="A311" s="15"/>
      <c r="B311" s="15"/>
      <c r="C311" s="3"/>
    </row>
    <row r="312" spans="1:3" x14ac:dyDescent="0.15">
      <c r="A312" s="325" t="s">
        <v>403</v>
      </c>
      <c r="B312" s="325"/>
      <c r="C312" s="325"/>
    </row>
    <row r="313" spans="1:3" ht="12" x14ac:dyDescent="0.15">
      <c r="A313" s="164" t="s">
        <v>341</v>
      </c>
      <c r="B313" s="164" t="s">
        <v>342</v>
      </c>
      <c r="C313" s="165" t="s">
        <v>343</v>
      </c>
    </row>
    <row r="314" spans="1:3" ht="24" x14ac:dyDescent="0.15">
      <c r="A314" s="36" t="s">
        <v>344</v>
      </c>
      <c r="B314" s="1" t="s">
        <v>404</v>
      </c>
      <c r="C314" s="2">
        <v>7500</v>
      </c>
    </row>
    <row r="315" spans="1:3" ht="24" x14ac:dyDescent="0.15">
      <c r="A315" s="36" t="s">
        <v>346</v>
      </c>
      <c r="B315" s="1" t="s">
        <v>404</v>
      </c>
      <c r="C315" s="2">
        <v>8500</v>
      </c>
    </row>
    <row r="316" spans="1:3" ht="24" x14ac:dyDescent="0.15">
      <c r="A316" s="36" t="s">
        <v>347</v>
      </c>
      <c r="B316" s="1" t="s">
        <v>404</v>
      </c>
      <c r="C316" s="2">
        <v>4248</v>
      </c>
    </row>
    <row r="317" spans="1:3" ht="15" customHeight="1" x14ac:dyDescent="0.15">
      <c r="A317" s="201" t="s">
        <v>110</v>
      </c>
      <c r="B317" s="201"/>
      <c r="C317" s="77">
        <f>AVERAGE(C314:C316)</f>
        <v>6749.333333333333</v>
      </c>
    </row>
    <row r="318" spans="1:3" x14ac:dyDescent="0.15">
      <c r="A318" s="201" t="s">
        <v>765</v>
      </c>
      <c r="B318" s="201"/>
      <c r="C318" s="77">
        <f>C317*(1+2.4%)</f>
        <v>6911.3173333333334</v>
      </c>
    </row>
    <row r="319" spans="1:3" x14ac:dyDescent="0.15">
      <c r="A319" s="15"/>
      <c r="B319" s="15"/>
      <c r="C319" s="3"/>
    </row>
    <row r="320" spans="1:3" x14ac:dyDescent="0.15">
      <c r="A320" s="325" t="s">
        <v>405</v>
      </c>
      <c r="B320" s="325"/>
      <c r="C320" s="325"/>
    </row>
    <row r="321" spans="1:3" ht="12" x14ac:dyDescent="0.15">
      <c r="A321" s="164" t="s">
        <v>341</v>
      </c>
      <c r="B321" s="164" t="s">
        <v>342</v>
      </c>
      <c r="C321" s="165" t="s">
        <v>343</v>
      </c>
    </row>
    <row r="322" spans="1:3" ht="24" x14ac:dyDescent="0.15">
      <c r="A322" s="36" t="s">
        <v>344</v>
      </c>
      <c r="B322" s="1" t="s">
        <v>406</v>
      </c>
      <c r="C322" s="2">
        <v>4000</v>
      </c>
    </row>
    <row r="323" spans="1:3" ht="24" x14ac:dyDescent="0.15">
      <c r="A323" s="36" t="s">
        <v>346</v>
      </c>
      <c r="B323" s="1" t="s">
        <v>406</v>
      </c>
      <c r="C323" s="2">
        <v>5010</v>
      </c>
    </row>
    <row r="324" spans="1:3" ht="15" customHeight="1" x14ac:dyDescent="0.15">
      <c r="A324" s="201" t="s">
        <v>110</v>
      </c>
      <c r="B324" s="201"/>
      <c r="C324" s="77">
        <f>AVERAGE(C322:C323)</f>
        <v>4505</v>
      </c>
    </row>
    <row r="325" spans="1:3" x14ac:dyDescent="0.15">
      <c r="A325" s="201" t="s">
        <v>765</v>
      </c>
      <c r="B325" s="201"/>
      <c r="C325" s="77">
        <f>C324*(1+2.4%)</f>
        <v>4613.12</v>
      </c>
    </row>
    <row r="326" spans="1:3" x14ac:dyDescent="0.15">
      <c r="A326" s="15"/>
      <c r="B326" s="15"/>
      <c r="C326" s="3"/>
    </row>
    <row r="327" spans="1:3" x14ac:dyDescent="0.15">
      <c r="A327" s="325" t="s">
        <v>407</v>
      </c>
      <c r="B327" s="325"/>
      <c r="C327" s="325"/>
    </row>
    <row r="328" spans="1:3" ht="12" x14ac:dyDescent="0.15">
      <c r="A328" s="164" t="s">
        <v>341</v>
      </c>
      <c r="B328" s="164" t="s">
        <v>342</v>
      </c>
      <c r="C328" s="165" t="s">
        <v>343</v>
      </c>
    </row>
    <row r="329" spans="1:3" ht="24" x14ac:dyDescent="0.15">
      <c r="A329" s="36" t="s">
        <v>344</v>
      </c>
      <c r="B329" s="1" t="s">
        <v>408</v>
      </c>
      <c r="C329" s="2">
        <v>7538</v>
      </c>
    </row>
    <row r="330" spans="1:3" ht="24" x14ac:dyDescent="0.15">
      <c r="A330" s="36" t="s">
        <v>346</v>
      </c>
      <c r="B330" s="1" t="s">
        <v>408</v>
      </c>
      <c r="C330" s="2">
        <v>6900</v>
      </c>
    </row>
    <row r="331" spans="1:3" ht="24" x14ac:dyDescent="0.15">
      <c r="A331" s="36" t="s">
        <v>347</v>
      </c>
      <c r="B331" s="1" t="s">
        <v>408</v>
      </c>
      <c r="C331" s="2">
        <v>8330</v>
      </c>
    </row>
    <row r="332" spans="1:3" ht="15" customHeight="1" x14ac:dyDescent="0.15">
      <c r="A332" s="201" t="s">
        <v>110</v>
      </c>
      <c r="B332" s="201"/>
      <c r="C332" s="77">
        <f>AVERAGE(C329:C331)</f>
        <v>7589.333333333333</v>
      </c>
    </row>
    <row r="333" spans="1:3" x14ac:dyDescent="0.15">
      <c r="A333" s="201" t="s">
        <v>765</v>
      </c>
      <c r="B333" s="201"/>
      <c r="C333" s="77">
        <f>C332*(1+2.4%)</f>
        <v>7771.4773333333333</v>
      </c>
    </row>
    <row r="334" spans="1:3" x14ac:dyDescent="0.15">
      <c r="A334" s="15"/>
      <c r="B334" s="15"/>
      <c r="C334" s="3"/>
    </row>
    <row r="335" spans="1:3" x14ac:dyDescent="0.15">
      <c r="A335" s="325" t="s">
        <v>409</v>
      </c>
      <c r="B335" s="325"/>
      <c r="C335" s="325"/>
    </row>
    <row r="336" spans="1:3" ht="12" x14ac:dyDescent="0.15">
      <c r="A336" s="164" t="s">
        <v>341</v>
      </c>
      <c r="B336" s="164" t="s">
        <v>342</v>
      </c>
      <c r="C336" s="165" t="s">
        <v>343</v>
      </c>
    </row>
    <row r="337" spans="1:3" ht="24" x14ac:dyDescent="0.15">
      <c r="A337" s="36" t="s">
        <v>344</v>
      </c>
      <c r="B337" s="1" t="s">
        <v>410</v>
      </c>
      <c r="C337" s="2">
        <v>1520</v>
      </c>
    </row>
    <row r="338" spans="1:3" ht="24" x14ac:dyDescent="0.15">
      <c r="A338" s="36" t="s">
        <v>346</v>
      </c>
      <c r="B338" s="1" t="s">
        <v>410</v>
      </c>
      <c r="C338" s="2">
        <v>1290</v>
      </c>
    </row>
    <row r="339" spans="1:3" ht="24" x14ac:dyDescent="0.15">
      <c r="A339" s="36" t="s">
        <v>347</v>
      </c>
      <c r="B339" s="1" t="s">
        <v>410</v>
      </c>
      <c r="C339" s="2">
        <v>779</v>
      </c>
    </row>
    <row r="340" spans="1:3" ht="15" customHeight="1" x14ac:dyDescent="0.15">
      <c r="A340" s="201" t="s">
        <v>110</v>
      </c>
      <c r="B340" s="201"/>
      <c r="C340" s="77">
        <f>AVERAGE(C337:C339)</f>
        <v>1196.3333333333333</v>
      </c>
    </row>
    <row r="341" spans="1:3" x14ac:dyDescent="0.15">
      <c r="A341" s="201" t="s">
        <v>765</v>
      </c>
      <c r="B341" s="201"/>
      <c r="C341" s="77">
        <f>C340*(1+2.4%)</f>
        <v>1225.0453333333332</v>
      </c>
    </row>
    <row r="342" spans="1:3" x14ac:dyDescent="0.15">
      <c r="A342" s="15"/>
      <c r="B342" s="15"/>
      <c r="C342" s="3"/>
    </row>
    <row r="343" spans="1:3" x14ac:dyDescent="0.15">
      <c r="A343" s="325" t="s">
        <v>411</v>
      </c>
      <c r="B343" s="325"/>
      <c r="C343" s="325"/>
    </row>
    <row r="344" spans="1:3" ht="12" x14ac:dyDescent="0.15">
      <c r="A344" s="164" t="s">
        <v>341</v>
      </c>
      <c r="B344" s="164" t="s">
        <v>342</v>
      </c>
      <c r="C344" s="165" t="s">
        <v>343</v>
      </c>
    </row>
    <row r="345" spans="1:3" ht="24" x14ac:dyDescent="0.15">
      <c r="A345" s="36" t="s">
        <v>344</v>
      </c>
      <c r="B345" s="1" t="s">
        <v>412</v>
      </c>
      <c r="C345" s="2">
        <v>1533</v>
      </c>
    </row>
    <row r="346" spans="1:3" ht="24" x14ac:dyDescent="0.15">
      <c r="A346" s="36" t="s">
        <v>346</v>
      </c>
      <c r="B346" s="1" t="s">
        <v>412</v>
      </c>
      <c r="C346" s="2">
        <v>1050</v>
      </c>
    </row>
    <row r="347" spans="1:3" ht="15" customHeight="1" x14ac:dyDescent="0.15">
      <c r="A347" s="201" t="s">
        <v>110</v>
      </c>
      <c r="B347" s="201"/>
      <c r="C347" s="77">
        <f>AVERAGE(C345:C346)</f>
        <v>1291.5</v>
      </c>
    </row>
    <row r="348" spans="1:3" x14ac:dyDescent="0.15">
      <c r="A348" s="201" t="s">
        <v>765</v>
      </c>
      <c r="B348" s="201"/>
      <c r="C348" s="77">
        <f>C347*(1+2.4%)</f>
        <v>1322.4960000000001</v>
      </c>
    </row>
    <row r="349" spans="1:3" x14ac:dyDescent="0.15">
      <c r="A349" s="15"/>
      <c r="B349" s="15"/>
      <c r="C349" s="3"/>
    </row>
    <row r="350" spans="1:3" x14ac:dyDescent="0.15">
      <c r="A350" s="325" t="s">
        <v>413</v>
      </c>
      <c r="B350" s="325"/>
      <c r="C350" s="325"/>
    </row>
    <row r="351" spans="1:3" ht="12" x14ac:dyDescent="0.15">
      <c r="A351" s="164" t="s">
        <v>341</v>
      </c>
      <c r="B351" s="164" t="s">
        <v>342</v>
      </c>
      <c r="C351" s="165" t="s">
        <v>343</v>
      </c>
    </row>
    <row r="352" spans="1:3" ht="24" x14ac:dyDescent="0.15">
      <c r="A352" s="36" t="s">
        <v>344</v>
      </c>
      <c r="B352" s="1" t="s">
        <v>414</v>
      </c>
      <c r="C352" s="2">
        <v>1386</v>
      </c>
    </row>
    <row r="353" spans="1:3" ht="24" x14ac:dyDescent="0.15">
      <c r="A353" s="36" t="s">
        <v>346</v>
      </c>
      <c r="B353" s="1" t="s">
        <v>415</v>
      </c>
      <c r="C353" s="2">
        <v>1500</v>
      </c>
    </row>
    <row r="354" spans="1:3" ht="24" x14ac:dyDescent="0.15">
      <c r="A354" s="36" t="s">
        <v>347</v>
      </c>
      <c r="B354" s="1" t="s">
        <v>416</v>
      </c>
      <c r="C354" s="2">
        <v>2499</v>
      </c>
    </row>
    <row r="355" spans="1:3" ht="15" customHeight="1" x14ac:dyDescent="0.15">
      <c r="A355" s="202" t="s">
        <v>110</v>
      </c>
      <c r="B355" s="203"/>
      <c r="C355" s="77">
        <f>AVERAGE(C352:C354)</f>
        <v>1795</v>
      </c>
    </row>
    <row r="356" spans="1:3" x14ac:dyDescent="0.15">
      <c r="A356" s="201" t="s">
        <v>765</v>
      </c>
      <c r="B356" s="201"/>
      <c r="C356" s="77">
        <f>C355*(1+2.4%)</f>
        <v>1838.08</v>
      </c>
    </row>
    <row r="357" spans="1:3" x14ac:dyDescent="0.15">
      <c r="A357" s="78"/>
      <c r="B357" s="15"/>
      <c r="C357" s="3"/>
    </row>
    <row r="358" spans="1:3" x14ac:dyDescent="0.15">
      <c r="A358" s="325" t="s">
        <v>417</v>
      </c>
      <c r="B358" s="325"/>
      <c r="C358" s="325"/>
    </row>
    <row r="359" spans="1:3" ht="12" x14ac:dyDescent="0.15">
      <c r="A359" s="164" t="s">
        <v>341</v>
      </c>
      <c r="B359" s="164" t="s">
        <v>362</v>
      </c>
      <c r="C359" s="165" t="s">
        <v>343</v>
      </c>
    </row>
    <row r="360" spans="1:3" ht="24" x14ac:dyDescent="0.15">
      <c r="A360" s="36" t="s">
        <v>344</v>
      </c>
      <c r="B360" s="1" t="s">
        <v>418</v>
      </c>
      <c r="C360" s="2">
        <v>1866</v>
      </c>
    </row>
    <row r="361" spans="1:3" ht="24" x14ac:dyDescent="0.15">
      <c r="A361" s="36" t="s">
        <v>346</v>
      </c>
      <c r="B361" s="1" t="s">
        <v>418</v>
      </c>
      <c r="C361" s="2">
        <v>1710</v>
      </c>
    </row>
    <row r="362" spans="1:3" ht="24" x14ac:dyDescent="0.15">
      <c r="A362" s="36" t="s">
        <v>347</v>
      </c>
      <c r="B362" s="1" t="s">
        <v>418</v>
      </c>
      <c r="C362" s="2">
        <v>750</v>
      </c>
    </row>
    <row r="363" spans="1:3" ht="15" customHeight="1" x14ac:dyDescent="0.15">
      <c r="A363" s="201" t="s">
        <v>110</v>
      </c>
      <c r="B363" s="201"/>
      <c r="C363" s="77">
        <f>AVERAGE(C360:C362)</f>
        <v>1442</v>
      </c>
    </row>
    <row r="364" spans="1:3" ht="15" customHeight="1" x14ac:dyDescent="0.15">
      <c r="A364" s="201" t="s">
        <v>765</v>
      </c>
      <c r="B364" s="201"/>
      <c r="C364" s="77">
        <f>C363*(1+2.4%)</f>
        <v>1476.6079999999999</v>
      </c>
    </row>
    <row r="365" spans="1:3" x14ac:dyDescent="0.15">
      <c r="A365" s="15"/>
      <c r="B365" s="15"/>
      <c r="C365" s="3"/>
    </row>
    <row r="366" spans="1:3" x14ac:dyDescent="0.15">
      <c r="A366" s="325" t="s">
        <v>419</v>
      </c>
      <c r="B366" s="325"/>
      <c r="C366" s="325"/>
    </row>
    <row r="367" spans="1:3" ht="12" x14ac:dyDescent="0.15">
      <c r="A367" s="164" t="s">
        <v>341</v>
      </c>
      <c r="B367" s="164" t="s">
        <v>342</v>
      </c>
      <c r="C367" s="165" t="s">
        <v>343</v>
      </c>
    </row>
    <row r="368" spans="1:3" ht="24" x14ac:dyDescent="0.15">
      <c r="A368" s="36" t="s">
        <v>344</v>
      </c>
      <c r="B368" s="1" t="s">
        <v>420</v>
      </c>
      <c r="C368" s="2">
        <v>5930</v>
      </c>
    </row>
    <row r="369" spans="1:3" ht="24" x14ac:dyDescent="0.15">
      <c r="A369" s="36" t="s">
        <v>346</v>
      </c>
      <c r="B369" s="1" t="s">
        <v>420</v>
      </c>
      <c r="C369" s="2">
        <v>5400</v>
      </c>
    </row>
    <row r="370" spans="1:3" ht="24" x14ac:dyDescent="0.15">
      <c r="A370" s="36" t="s">
        <v>347</v>
      </c>
      <c r="B370" s="1" t="s">
        <v>420</v>
      </c>
      <c r="C370" s="2">
        <v>2832</v>
      </c>
    </row>
    <row r="371" spans="1:3" ht="15" customHeight="1" x14ac:dyDescent="0.15">
      <c r="A371" s="201" t="s">
        <v>110</v>
      </c>
      <c r="B371" s="201"/>
      <c r="C371" s="77">
        <f>AVERAGE(C368:C370)</f>
        <v>4720.666666666667</v>
      </c>
    </row>
    <row r="372" spans="1:3" x14ac:dyDescent="0.15">
      <c r="A372" s="201" t="s">
        <v>765</v>
      </c>
      <c r="B372" s="201"/>
      <c r="C372" s="77">
        <f>C371*(1+2.4%)</f>
        <v>4833.9626666666672</v>
      </c>
    </row>
    <row r="373" spans="1:3" x14ac:dyDescent="0.15">
      <c r="A373" s="15"/>
      <c r="B373" s="15"/>
      <c r="C373" s="3"/>
    </row>
    <row r="374" spans="1:3" x14ac:dyDescent="0.15">
      <c r="A374" s="325" t="s">
        <v>421</v>
      </c>
      <c r="B374" s="325"/>
      <c r="C374" s="325"/>
    </row>
    <row r="375" spans="1:3" ht="12" x14ac:dyDescent="0.15">
      <c r="A375" s="164" t="s">
        <v>341</v>
      </c>
      <c r="B375" s="164" t="s">
        <v>362</v>
      </c>
      <c r="C375" s="165" t="s">
        <v>343</v>
      </c>
    </row>
    <row r="376" spans="1:3" ht="24" x14ac:dyDescent="0.15">
      <c r="A376" s="36" t="s">
        <v>344</v>
      </c>
      <c r="B376" s="1" t="s">
        <v>422</v>
      </c>
      <c r="C376" s="2">
        <v>4082</v>
      </c>
    </row>
    <row r="377" spans="1:3" ht="24" x14ac:dyDescent="0.15">
      <c r="A377" s="36" t="s">
        <v>346</v>
      </c>
      <c r="B377" s="1" t="s">
        <v>422</v>
      </c>
      <c r="C377" s="2">
        <v>3900</v>
      </c>
    </row>
    <row r="378" spans="1:3" ht="24" x14ac:dyDescent="0.15">
      <c r="A378" s="36" t="s">
        <v>347</v>
      </c>
      <c r="B378" s="1" t="s">
        <v>422</v>
      </c>
      <c r="C378" s="2">
        <v>2296</v>
      </c>
    </row>
    <row r="379" spans="1:3" ht="15" customHeight="1" x14ac:dyDescent="0.15">
      <c r="A379" s="201" t="s">
        <v>110</v>
      </c>
      <c r="B379" s="201"/>
      <c r="C379" s="77">
        <f>AVERAGE(C376:C378)</f>
        <v>3426</v>
      </c>
    </row>
    <row r="380" spans="1:3" x14ac:dyDescent="0.15">
      <c r="A380" s="201" t="s">
        <v>765</v>
      </c>
      <c r="B380" s="201"/>
      <c r="C380" s="77">
        <f>C379*(1+2.4%)</f>
        <v>3508.2240000000002</v>
      </c>
    </row>
    <row r="381" spans="1:3" x14ac:dyDescent="0.15">
      <c r="A381" s="15"/>
      <c r="B381" s="15"/>
      <c r="C381" s="3"/>
    </row>
    <row r="382" spans="1:3" x14ac:dyDescent="0.15">
      <c r="A382" s="325" t="s">
        <v>319</v>
      </c>
      <c r="B382" s="325"/>
      <c r="C382" s="325"/>
    </row>
    <row r="383" spans="1:3" ht="12" x14ac:dyDescent="0.15">
      <c r="A383" s="164" t="s">
        <v>341</v>
      </c>
      <c r="B383" s="164" t="s">
        <v>342</v>
      </c>
      <c r="C383" s="165" t="s">
        <v>343</v>
      </c>
    </row>
    <row r="384" spans="1:3" ht="24" x14ac:dyDescent="0.15">
      <c r="A384" s="36" t="s">
        <v>344</v>
      </c>
      <c r="B384" s="1" t="s">
        <v>423</v>
      </c>
      <c r="C384" s="2">
        <v>9810</v>
      </c>
    </row>
    <row r="385" spans="1:3" ht="24" x14ac:dyDescent="0.15">
      <c r="A385" s="36" t="s">
        <v>346</v>
      </c>
      <c r="B385" s="1" t="s">
        <v>423</v>
      </c>
      <c r="C385" s="2">
        <v>9650</v>
      </c>
    </row>
    <row r="386" spans="1:3" ht="24" x14ac:dyDescent="0.15">
      <c r="A386" s="36" t="s">
        <v>347</v>
      </c>
      <c r="B386" s="1" t="s">
        <v>423</v>
      </c>
      <c r="C386" s="2">
        <v>2221</v>
      </c>
    </row>
    <row r="387" spans="1:3" ht="15" customHeight="1" x14ac:dyDescent="0.15">
      <c r="A387" s="201" t="s">
        <v>110</v>
      </c>
      <c r="B387" s="201"/>
      <c r="C387" s="77">
        <f>AVERAGE(C384:C386)</f>
        <v>7227</v>
      </c>
    </row>
    <row r="388" spans="1:3" x14ac:dyDescent="0.15">
      <c r="A388" s="201" t="s">
        <v>765</v>
      </c>
      <c r="B388" s="201"/>
      <c r="C388" s="77">
        <f>C387*(1+2.4%)</f>
        <v>7400.4480000000003</v>
      </c>
    </row>
    <row r="389" spans="1:3" x14ac:dyDescent="0.15">
      <c r="A389" s="15"/>
      <c r="B389" s="15"/>
      <c r="C389" s="3"/>
    </row>
    <row r="390" spans="1:3" x14ac:dyDescent="0.15">
      <c r="A390" s="325" t="s">
        <v>424</v>
      </c>
      <c r="B390" s="325"/>
      <c r="C390" s="325"/>
    </row>
    <row r="391" spans="1:3" ht="12" x14ac:dyDescent="0.15">
      <c r="A391" s="164" t="s">
        <v>341</v>
      </c>
      <c r="B391" s="164" t="s">
        <v>342</v>
      </c>
      <c r="C391" s="165" t="s">
        <v>343</v>
      </c>
    </row>
    <row r="392" spans="1:3" ht="24" x14ac:dyDescent="0.15">
      <c r="A392" s="36" t="s">
        <v>344</v>
      </c>
      <c r="B392" s="1" t="s">
        <v>425</v>
      </c>
      <c r="C392" s="2">
        <v>6866</v>
      </c>
    </row>
    <row r="393" spans="1:3" ht="24" x14ac:dyDescent="0.15">
      <c r="A393" s="36" t="s">
        <v>346</v>
      </c>
      <c r="B393" s="1" t="s">
        <v>425</v>
      </c>
      <c r="C393" s="2">
        <v>8500</v>
      </c>
    </row>
    <row r="394" spans="1:3" ht="24" x14ac:dyDescent="0.15">
      <c r="A394" s="36" t="s">
        <v>347</v>
      </c>
      <c r="B394" s="1" t="s">
        <v>425</v>
      </c>
      <c r="C394" s="2">
        <v>5498</v>
      </c>
    </row>
    <row r="395" spans="1:3" ht="15" customHeight="1" x14ac:dyDescent="0.15">
      <c r="A395" s="201" t="s">
        <v>110</v>
      </c>
      <c r="B395" s="201"/>
      <c r="C395" s="77">
        <f>AVERAGE(C392:C394)</f>
        <v>6954.666666666667</v>
      </c>
    </row>
    <row r="396" spans="1:3" x14ac:dyDescent="0.15">
      <c r="A396" s="201" t="s">
        <v>765</v>
      </c>
      <c r="B396" s="201"/>
      <c r="C396" s="77">
        <f>C395*(1+2.4%)</f>
        <v>7121.5786666666672</v>
      </c>
    </row>
    <row r="397" spans="1:3" x14ac:dyDescent="0.15">
      <c r="A397" s="15"/>
      <c r="B397" s="15"/>
      <c r="C397" s="3"/>
    </row>
    <row r="398" spans="1:3" x14ac:dyDescent="0.15">
      <c r="A398" s="325" t="s">
        <v>426</v>
      </c>
      <c r="B398" s="325"/>
      <c r="C398" s="325"/>
    </row>
    <row r="399" spans="1:3" ht="12" x14ac:dyDescent="0.15">
      <c r="A399" s="164" t="s">
        <v>341</v>
      </c>
      <c r="B399" s="164" t="s">
        <v>342</v>
      </c>
      <c r="C399" s="165" t="s">
        <v>343</v>
      </c>
    </row>
    <row r="400" spans="1:3" ht="24" x14ac:dyDescent="0.15">
      <c r="A400" s="36" t="s">
        <v>344</v>
      </c>
      <c r="B400" s="1" t="s">
        <v>427</v>
      </c>
      <c r="C400" s="2">
        <v>6502</v>
      </c>
    </row>
    <row r="401" spans="1:3" ht="24" x14ac:dyDescent="0.15">
      <c r="A401" s="36" t="s">
        <v>346</v>
      </c>
      <c r="B401" s="1" t="s">
        <v>427</v>
      </c>
      <c r="C401" s="2">
        <v>5830</v>
      </c>
    </row>
    <row r="402" spans="1:3" ht="24" x14ac:dyDescent="0.15">
      <c r="A402" s="36" t="s">
        <v>347</v>
      </c>
      <c r="B402" s="1" t="s">
        <v>427</v>
      </c>
      <c r="C402" s="2">
        <v>2337</v>
      </c>
    </row>
    <row r="403" spans="1:3" ht="15" customHeight="1" x14ac:dyDescent="0.15">
      <c r="A403" s="201" t="s">
        <v>110</v>
      </c>
      <c r="B403" s="201"/>
      <c r="C403" s="77">
        <f>AVERAGE(C400:C402)</f>
        <v>4889.666666666667</v>
      </c>
    </row>
    <row r="404" spans="1:3" x14ac:dyDescent="0.15">
      <c r="A404" s="201" t="s">
        <v>765</v>
      </c>
      <c r="B404" s="201"/>
      <c r="C404" s="77">
        <f>C403*(1+2.4%)</f>
        <v>5007.0186666666668</v>
      </c>
    </row>
    <row r="405" spans="1:3" x14ac:dyDescent="0.15">
      <c r="A405" s="15"/>
      <c r="B405" s="15"/>
      <c r="C405" s="3"/>
    </row>
    <row r="406" spans="1:3" x14ac:dyDescent="0.15">
      <c r="A406" s="325" t="s">
        <v>428</v>
      </c>
      <c r="B406" s="325"/>
      <c r="C406" s="325"/>
    </row>
    <row r="407" spans="1:3" ht="12" x14ac:dyDescent="0.15">
      <c r="A407" s="164" t="s">
        <v>341</v>
      </c>
      <c r="B407" s="164" t="s">
        <v>342</v>
      </c>
      <c r="C407" s="165" t="s">
        <v>343</v>
      </c>
    </row>
    <row r="408" spans="1:3" ht="24" x14ac:dyDescent="0.15">
      <c r="A408" s="36" t="s">
        <v>344</v>
      </c>
      <c r="B408" s="1" t="s">
        <v>429</v>
      </c>
      <c r="C408" s="2">
        <v>5194</v>
      </c>
    </row>
    <row r="409" spans="1:3" ht="24" x14ac:dyDescent="0.15">
      <c r="A409" s="36" t="s">
        <v>346</v>
      </c>
      <c r="B409" s="1" t="s">
        <v>429</v>
      </c>
      <c r="C409" s="2">
        <v>5130</v>
      </c>
    </row>
    <row r="410" spans="1:3" ht="24" x14ac:dyDescent="0.15">
      <c r="A410" s="36" t="s">
        <v>347</v>
      </c>
      <c r="B410" s="1" t="s">
        <v>429</v>
      </c>
      <c r="C410" s="2">
        <v>2161</v>
      </c>
    </row>
    <row r="411" spans="1:3" ht="15" customHeight="1" x14ac:dyDescent="0.15">
      <c r="A411" s="201" t="s">
        <v>110</v>
      </c>
      <c r="B411" s="201"/>
      <c r="C411" s="77">
        <f>AVERAGE(C408:C410)</f>
        <v>4161.666666666667</v>
      </c>
    </row>
    <row r="412" spans="1:3" x14ac:dyDescent="0.15">
      <c r="A412" s="201" t="s">
        <v>765</v>
      </c>
      <c r="B412" s="201"/>
      <c r="C412" s="77">
        <f>C411*(1+2.4%)</f>
        <v>4261.5466666666671</v>
      </c>
    </row>
    <row r="413" spans="1:3" x14ac:dyDescent="0.15">
      <c r="A413" s="15"/>
      <c r="B413" s="15"/>
      <c r="C413" s="3"/>
    </row>
    <row r="414" spans="1:3" x14ac:dyDescent="0.15">
      <c r="A414" s="325" t="s">
        <v>430</v>
      </c>
      <c r="B414" s="325"/>
      <c r="C414" s="325"/>
    </row>
    <row r="415" spans="1:3" ht="12" x14ac:dyDescent="0.15">
      <c r="A415" s="164" t="s">
        <v>341</v>
      </c>
      <c r="B415" s="164" t="s">
        <v>362</v>
      </c>
      <c r="C415" s="165" t="s">
        <v>343</v>
      </c>
    </row>
    <row r="416" spans="1:3" ht="24" x14ac:dyDescent="0.15">
      <c r="A416" s="36" t="s">
        <v>344</v>
      </c>
      <c r="B416" s="1" t="s">
        <v>431</v>
      </c>
      <c r="C416" s="2">
        <v>11529</v>
      </c>
    </row>
    <row r="417" spans="1:3" ht="24" x14ac:dyDescent="0.15">
      <c r="A417" s="36" t="s">
        <v>346</v>
      </c>
      <c r="B417" s="1" t="s">
        <v>431</v>
      </c>
      <c r="C417" s="2">
        <v>10200</v>
      </c>
    </row>
    <row r="418" spans="1:3" ht="24" x14ac:dyDescent="0.15">
      <c r="A418" s="36" t="s">
        <v>347</v>
      </c>
      <c r="B418" s="1" t="s">
        <v>431</v>
      </c>
      <c r="C418" s="2">
        <v>13735</v>
      </c>
    </row>
    <row r="419" spans="1:3" ht="15" customHeight="1" x14ac:dyDescent="0.15">
      <c r="A419" s="202" t="s">
        <v>110</v>
      </c>
      <c r="B419" s="203"/>
      <c r="C419" s="77">
        <f>AVERAGE(C416:C418)</f>
        <v>11821.333333333334</v>
      </c>
    </row>
    <row r="420" spans="1:3" x14ac:dyDescent="0.15">
      <c r="A420" s="202" t="s">
        <v>765</v>
      </c>
      <c r="B420" s="203"/>
      <c r="C420" s="79">
        <f>C419*(1+2.4%)</f>
        <v>12105.045333333333</v>
      </c>
    </row>
    <row r="421" spans="1:3" x14ac:dyDescent="0.15">
      <c r="A421" s="15"/>
      <c r="B421" s="15"/>
      <c r="C421" s="3"/>
    </row>
    <row r="422" spans="1:3" x14ac:dyDescent="0.15">
      <c r="A422" s="325" t="s">
        <v>432</v>
      </c>
      <c r="B422" s="325"/>
      <c r="C422" s="325"/>
    </row>
    <row r="423" spans="1:3" ht="12" x14ac:dyDescent="0.15">
      <c r="A423" s="164" t="s">
        <v>433</v>
      </c>
      <c r="B423" s="164" t="s">
        <v>342</v>
      </c>
      <c r="C423" s="165" t="s">
        <v>343</v>
      </c>
    </row>
    <row r="424" spans="1:3" ht="24" x14ac:dyDescent="0.15">
      <c r="A424" s="36" t="s">
        <v>344</v>
      </c>
      <c r="B424" s="1" t="s">
        <v>434</v>
      </c>
      <c r="C424" s="2">
        <v>1850</v>
      </c>
    </row>
    <row r="425" spans="1:3" ht="24" x14ac:dyDescent="0.15">
      <c r="A425" s="36" t="s">
        <v>346</v>
      </c>
      <c r="B425" s="1" t="s">
        <v>434</v>
      </c>
      <c r="C425" s="2">
        <v>1500</v>
      </c>
    </row>
    <row r="426" spans="1:3" ht="24" x14ac:dyDescent="0.15">
      <c r="A426" s="36" t="s">
        <v>347</v>
      </c>
      <c r="B426" s="1" t="s">
        <v>434</v>
      </c>
      <c r="C426" s="2">
        <v>1208</v>
      </c>
    </row>
    <row r="427" spans="1:3" ht="15" customHeight="1" x14ac:dyDescent="0.15">
      <c r="A427" s="201" t="s">
        <v>110</v>
      </c>
      <c r="B427" s="201"/>
      <c r="C427" s="77">
        <f>AVERAGE(C424:C426)</f>
        <v>1519.3333333333333</v>
      </c>
    </row>
    <row r="428" spans="1:3" x14ac:dyDescent="0.15">
      <c r="A428" s="201" t="s">
        <v>765</v>
      </c>
      <c r="B428" s="201"/>
      <c r="C428" s="77">
        <f>C427*(1+2.4%)</f>
        <v>1555.7973333333332</v>
      </c>
    </row>
    <row r="429" spans="1:3" x14ac:dyDescent="0.15">
      <c r="A429" s="15"/>
      <c r="B429" s="15"/>
      <c r="C429" s="3"/>
    </row>
    <row r="430" spans="1:3" x14ac:dyDescent="0.15">
      <c r="A430" s="325" t="s">
        <v>435</v>
      </c>
      <c r="B430" s="325"/>
      <c r="C430" s="325"/>
    </row>
    <row r="431" spans="1:3" ht="12" x14ac:dyDescent="0.15">
      <c r="A431" s="164" t="s">
        <v>341</v>
      </c>
      <c r="B431" s="164" t="s">
        <v>342</v>
      </c>
      <c r="C431" s="165" t="s">
        <v>343</v>
      </c>
    </row>
    <row r="432" spans="1:3" ht="24" x14ac:dyDescent="0.15">
      <c r="A432" s="36" t="s">
        <v>344</v>
      </c>
      <c r="B432" s="1" t="s">
        <v>249</v>
      </c>
      <c r="C432" s="2">
        <v>22053</v>
      </c>
    </row>
    <row r="433" spans="1:3" ht="24" x14ac:dyDescent="0.15">
      <c r="A433" s="36" t="s">
        <v>346</v>
      </c>
      <c r="B433" s="1" t="s">
        <v>249</v>
      </c>
      <c r="C433" s="2">
        <v>23900</v>
      </c>
    </row>
    <row r="434" spans="1:3" ht="24" x14ac:dyDescent="0.15">
      <c r="A434" s="36" t="s">
        <v>347</v>
      </c>
      <c r="B434" s="1" t="s">
        <v>249</v>
      </c>
      <c r="C434" s="2">
        <v>15343</v>
      </c>
    </row>
    <row r="435" spans="1:3" ht="15" customHeight="1" x14ac:dyDescent="0.15">
      <c r="A435" s="201" t="s">
        <v>110</v>
      </c>
      <c r="B435" s="201"/>
      <c r="C435" s="77">
        <f>AVERAGE(C432:C434)</f>
        <v>20432</v>
      </c>
    </row>
    <row r="436" spans="1:3" x14ac:dyDescent="0.15">
      <c r="A436" s="201" t="s">
        <v>765</v>
      </c>
      <c r="B436" s="201"/>
      <c r="C436" s="77">
        <f>C435*(1+2.4%)</f>
        <v>20922.368000000002</v>
      </c>
    </row>
    <row r="437" spans="1:3" x14ac:dyDescent="0.15">
      <c r="A437" s="15"/>
      <c r="B437" s="15"/>
      <c r="C437" s="3"/>
    </row>
    <row r="438" spans="1:3" x14ac:dyDescent="0.15">
      <c r="A438" s="325" t="s">
        <v>436</v>
      </c>
      <c r="B438" s="325"/>
      <c r="C438" s="325"/>
    </row>
    <row r="439" spans="1:3" ht="12" x14ac:dyDescent="0.15">
      <c r="A439" s="164" t="s">
        <v>341</v>
      </c>
      <c r="B439" s="164" t="s">
        <v>342</v>
      </c>
      <c r="C439" s="165" t="s">
        <v>349</v>
      </c>
    </row>
    <row r="440" spans="1:3" ht="24" x14ac:dyDescent="0.15">
      <c r="A440" s="36" t="s">
        <v>344</v>
      </c>
      <c r="B440" s="1" t="s">
        <v>437</v>
      </c>
      <c r="C440" s="2">
        <v>4445</v>
      </c>
    </row>
    <row r="441" spans="1:3" ht="24" x14ac:dyDescent="0.15">
      <c r="A441" s="36" t="s">
        <v>346</v>
      </c>
      <c r="B441" s="1" t="s">
        <v>437</v>
      </c>
      <c r="C441" s="2">
        <v>4160</v>
      </c>
    </row>
    <row r="442" spans="1:3" ht="24" x14ac:dyDescent="0.15">
      <c r="A442" s="36" t="s">
        <v>347</v>
      </c>
      <c r="B442" s="1" t="s">
        <v>437</v>
      </c>
      <c r="C442" s="2">
        <v>2249</v>
      </c>
    </row>
    <row r="443" spans="1:3" ht="15" customHeight="1" x14ac:dyDescent="0.15">
      <c r="A443" s="201" t="s">
        <v>110</v>
      </c>
      <c r="B443" s="201"/>
      <c r="C443" s="77">
        <f>AVERAGE(C440:C442)</f>
        <v>3618</v>
      </c>
    </row>
    <row r="444" spans="1:3" x14ac:dyDescent="0.15">
      <c r="A444" s="201" t="s">
        <v>765</v>
      </c>
      <c r="B444" s="201"/>
      <c r="C444" s="77">
        <f>C443*(1+2.4%)</f>
        <v>3704.8319999999999</v>
      </c>
    </row>
    <row r="445" spans="1:3" x14ac:dyDescent="0.15">
      <c r="A445" s="15"/>
      <c r="B445" s="15"/>
      <c r="C445" s="3"/>
    </row>
    <row r="446" spans="1:3" x14ac:dyDescent="0.15">
      <c r="A446" s="325" t="s">
        <v>438</v>
      </c>
      <c r="B446" s="325"/>
      <c r="C446" s="325"/>
    </row>
    <row r="447" spans="1:3" ht="12" x14ac:dyDescent="0.15">
      <c r="A447" s="36" t="s">
        <v>341</v>
      </c>
      <c r="B447" s="36" t="s">
        <v>342</v>
      </c>
      <c r="C447" s="76" t="s">
        <v>349</v>
      </c>
    </row>
    <row r="448" spans="1:3" ht="24" x14ac:dyDescent="0.15">
      <c r="A448" s="36" t="s">
        <v>344</v>
      </c>
      <c r="B448" s="1" t="s">
        <v>438</v>
      </c>
      <c r="C448" s="2">
        <v>12533</v>
      </c>
    </row>
    <row r="449" spans="1:3" ht="24" x14ac:dyDescent="0.15">
      <c r="A449" s="36" t="s">
        <v>346</v>
      </c>
      <c r="B449" s="1" t="s">
        <v>438</v>
      </c>
      <c r="C449" s="2">
        <v>11900</v>
      </c>
    </row>
    <row r="450" spans="1:3" ht="24" x14ac:dyDescent="0.15">
      <c r="A450" s="36" t="s">
        <v>347</v>
      </c>
      <c r="B450" s="1" t="s">
        <v>438</v>
      </c>
      <c r="C450" s="2">
        <v>6823</v>
      </c>
    </row>
    <row r="451" spans="1:3" ht="15" customHeight="1" x14ac:dyDescent="0.15">
      <c r="A451" s="201" t="s">
        <v>110</v>
      </c>
      <c r="B451" s="201"/>
      <c r="C451" s="77">
        <f>AVERAGE(C448:C450)</f>
        <v>10418.666666666666</v>
      </c>
    </row>
    <row r="452" spans="1:3" x14ac:dyDescent="0.15">
      <c r="A452" s="201" t="s">
        <v>765</v>
      </c>
      <c r="B452" s="201"/>
      <c r="C452" s="77">
        <f>C451*(1+2.4%)</f>
        <v>10668.714666666667</v>
      </c>
    </row>
    <row r="453" spans="1:3" x14ac:dyDescent="0.15">
      <c r="A453" s="15"/>
      <c r="B453" s="15"/>
      <c r="C453" s="3"/>
    </row>
    <row r="454" spans="1:3" x14ac:dyDescent="0.15">
      <c r="A454" s="325" t="s">
        <v>439</v>
      </c>
      <c r="B454" s="325"/>
      <c r="C454" s="325"/>
    </row>
    <row r="455" spans="1:3" ht="12" x14ac:dyDescent="0.15">
      <c r="A455" s="36" t="s">
        <v>341</v>
      </c>
      <c r="B455" s="36" t="s">
        <v>342</v>
      </c>
      <c r="C455" s="76" t="s">
        <v>349</v>
      </c>
    </row>
    <row r="456" spans="1:3" ht="24" x14ac:dyDescent="0.15">
      <c r="A456" s="36" t="s">
        <v>344</v>
      </c>
      <c r="B456" s="1" t="s">
        <v>440</v>
      </c>
      <c r="C456" s="2">
        <v>4397</v>
      </c>
    </row>
    <row r="457" spans="1:3" ht="24" x14ac:dyDescent="0.15">
      <c r="A457" s="36" t="s">
        <v>346</v>
      </c>
      <c r="B457" s="1" t="s">
        <v>440</v>
      </c>
      <c r="C457" s="2">
        <v>4900</v>
      </c>
    </row>
    <row r="458" spans="1:3" ht="24" x14ac:dyDescent="0.15">
      <c r="A458" s="36" t="s">
        <v>347</v>
      </c>
      <c r="B458" s="1" t="s">
        <v>440</v>
      </c>
      <c r="C458" s="2">
        <v>3470</v>
      </c>
    </row>
    <row r="459" spans="1:3" ht="15" customHeight="1" x14ac:dyDescent="0.15">
      <c r="A459" s="201" t="s">
        <v>110</v>
      </c>
      <c r="B459" s="201"/>
      <c r="C459" s="77">
        <f>AVERAGE(C456:C458)</f>
        <v>4255.666666666667</v>
      </c>
    </row>
    <row r="460" spans="1:3" x14ac:dyDescent="0.15">
      <c r="A460" s="201" t="s">
        <v>765</v>
      </c>
      <c r="B460" s="201"/>
      <c r="C460" s="77">
        <f>C459*(1+2.4%)</f>
        <v>4357.8026666666674</v>
      </c>
    </row>
    <row r="461" spans="1:3" x14ac:dyDescent="0.15">
      <c r="A461" s="15"/>
      <c r="B461" s="15"/>
      <c r="C461" s="3"/>
    </row>
    <row r="462" spans="1:3" x14ac:dyDescent="0.15">
      <c r="A462" s="325" t="s">
        <v>441</v>
      </c>
      <c r="B462" s="325"/>
      <c r="C462" s="325"/>
    </row>
    <row r="463" spans="1:3" ht="12" x14ac:dyDescent="0.15">
      <c r="A463" s="36" t="s">
        <v>341</v>
      </c>
      <c r="B463" s="36" t="s">
        <v>342</v>
      </c>
      <c r="C463" s="76" t="s">
        <v>343</v>
      </c>
    </row>
    <row r="464" spans="1:3" ht="24" x14ac:dyDescent="0.15">
      <c r="A464" s="36" t="s">
        <v>344</v>
      </c>
      <c r="B464" s="1" t="s">
        <v>442</v>
      </c>
      <c r="C464" s="2">
        <v>1989</v>
      </c>
    </row>
    <row r="465" spans="1:3" ht="24" x14ac:dyDescent="0.15">
      <c r="A465" s="36" t="s">
        <v>346</v>
      </c>
      <c r="B465" s="1" t="s">
        <v>442</v>
      </c>
      <c r="C465" s="2">
        <v>2200</v>
      </c>
    </row>
    <row r="466" spans="1:3" ht="24" x14ac:dyDescent="0.15">
      <c r="A466" s="36" t="s">
        <v>347</v>
      </c>
      <c r="B466" s="1" t="s">
        <v>442</v>
      </c>
      <c r="C466" s="2">
        <v>1896</v>
      </c>
    </row>
    <row r="467" spans="1:3" ht="15" customHeight="1" x14ac:dyDescent="0.15">
      <c r="A467" s="201" t="s">
        <v>110</v>
      </c>
      <c r="B467" s="201"/>
      <c r="C467" s="77">
        <f>AVERAGE(C464:C466)</f>
        <v>2028.3333333333333</v>
      </c>
    </row>
    <row r="468" spans="1:3" x14ac:dyDescent="0.15">
      <c r="A468" s="201" t="s">
        <v>765</v>
      </c>
      <c r="B468" s="201"/>
      <c r="C468" s="77">
        <f>C467*(1+2.4%)</f>
        <v>2077.0133333333333</v>
      </c>
    </row>
    <row r="469" spans="1:3" x14ac:dyDescent="0.15">
      <c r="A469" s="15"/>
      <c r="B469" s="15"/>
      <c r="C469" s="3"/>
    </row>
    <row r="470" spans="1:3" x14ac:dyDescent="0.15">
      <c r="A470" s="325" t="s">
        <v>443</v>
      </c>
      <c r="B470" s="325"/>
      <c r="C470" s="325"/>
    </row>
    <row r="471" spans="1:3" ht="12" x14ac:dyDescent="0.15">
      <c r="A471" s="36" t="s">
        <v>341</v>
      </c>
      <c r="B471" s="36" t="s">
        <v>342</v>
      </c>
      <c r="C471" s="76" t="s">
        <v>349</v>
      </c>
    </row>
    <row r="472" spans="1:3" ht="24" x14ac:dyDescent="0.15">
      <c r="A472" s="36" t="s">
        <v>344</v>
      </c>
      <c r="B472" s="1" t="s">
        <v>444</v>
      </c>
      <c r="C472" s="2">
        <v>9757</v>
      </c>
    </row>
    <row r="473" spans="1:3" ht="24" x14ac:dyDescent="0.15">
      <c r="A473" s="36" t="s">
        <v>346</v>
      </c>
      <c r="B473" s="1" t="s">
        <v>444</v>
      </c>
      <c r="C473" s="2">
        <v>9150</v>
      </c>
    </row>
    <row r="474" spans="1:3" ht="24" x14ac:dyDescent="0.15">
      <c r="A474" s="36" t="s">
        <v>347</v>
      </c>
      <c r="B474" s="1" t="s">
        <v>444</v>
      </c>
      <c r="C474" s="2">
        <v>10537</v>
      </c>
    </row>
    <row r="475" spans="1:3" ht="15" customHeight="1" x14ac:dyDescent="0.15">
      <c r="A475" s="201" t="s">
        <v>110</v>
      </c>
      <c r="B475" s="201"/>
      <c r="C475" s="77">
        <f>AVERAGE(C472:C474)</f>
        <v>9814.6666666666661</v>
      </c>
    </row>
    <row r="476" spans="1:3" x14ac:dyDescent="0.15">
      <c r="A476" s="201" t="s">
        <v>765</v>
      </c>
      <c r="B476" s="201"/>
      <c r="C476" s="77">
        <f>C475*(1+2.4%)</f>
        <v>10050.218666666666</v>
      </c>
    </row>
    <row r="477" spans="1:3" x14ac:dyDescent="0.15">
      <c r="A477" s="15"/>
      <c r="B477" s="15"/>
      <c r="C477" s="3"/>
    </row>
    <row r="478" spans="1:3" x14ac:dyDescent="0.15">
      <c r="A478" s="325" t="s">
        <v>445</v>
      </c>
      <c r="B478" s="325"/>
      <c r="C478" s="325"/>
    </row>
    <row r="479" spans="1:3" ht="12" x14ac:dyDescent="0.15">
      <c r="A479" s="36" t="s">
        <v>341</v>
      </c>
      <c r="B479" s="36" t="s">
        <v>342</v>
      </c>
      <c r="C479" s="76" t="s">
        <v>349</v>
      </c>
    </row>
    <row r="480" spans="1:3" ht="24" x14ac:dyDescent="0.15">
      <c r="A480" s="36" t="s">
        <v>344</v>
      </c>
      <c r="B480" s="1" t="s">
        <v>446</v>
      </c>
      <c r="C480" s="2">
        <v>8000</v>
      </c>
    </row>
    <row r="481" spans="1:3" ht="24" x14ac:dyDescent="0.15">
      <c r="A481" s="36" t="s">
        <v>346</v>
      </c>
      <c r="B481" s="1" t="s">
        <v>446</v>
      </c>
      <c r="C481" s="2">
        <v>8900</v>
      </c>
    </row>
    <row r="482" spans="1:3" ht="24" x14ac:dyDescent="0.15">
      <c r="A482" s="36" t="s">
        <v>347</v>
      </c>
      <c r="B482" s="1" t="s">
        <v>446</v>
      </c>
      <c r="C482" s="2">
        <v>1399</v>
      </c>
    </row>
    <row r="483" spans="1:3" ht="15" customHeight="1" x14ac:dyDescent="0.15">
      <c r="A483" s="202" t="s">
        <v>110</v>
      </c>
      <c r="B483" s="203"/>
      <c r="C483" s="77">
        <f>AVERAGE(C480:C482)</f>
        <v>6099.666666666667</v>
      </c>
    </row>
    <row r="484" spans="1:3" x14ac:dyDescent="0.15">
      <c r="A484" s="202" t="s">
        <v>765</v>
      </c>
      <c r="B484" s="203"/>
      <c r="C484" s="77">
        <f>C483*(1+2.4%)</f>
        <v>6246.0586666666668</v>
      </c>
    </row>
    <row r="485" spans="1:3" x14ac:dyDescent="0.15">
      <c r="A485" s="15"/>
      <c r="B485" s="15"/>
      <c r="C485" s="3"/>
    </row>
    <row r="486" spans="1:3" x14ac:dyDescent="0.15">
      <c r="A486" s="325" t="s">
        <v>241</v>
      </c>
      <c r="B486" s="325"/>
      <c r="C486" s="325"/>
    </row>
    <row r="487" spans="1:3" ht="12" x14ac:dyDescent="0.15">
      <c r="A487" s="36" t="s">
        <v>341</v>
      </c>
      <c r="B487" s="36" t="s">
        <v>362</v>
      </c>
      <c r="C487" s="76" t="s">
        <v>349</v>
      </c>
    </row>
    <row r="488" spans="1:3" ht="24" x14ac:dyDescent="0.15">
      <c r="A488" s="36" t="s">
        <v>344</v>
      </c>
      <c r="B488" s="1" t="s">
        <v>447</v>
      </c>
      <c r="C488" s="2">
        <v>8520</v>
      </c>
    </row>
    <row r="489" spans="1:3" ht="24" x14ac:dyDescent="0.15">
      <c r="A489" s="36" t="s">
        <v>346</v>
      </c>
      <c r="B489" s="1" t="s">
        <v>447</v>
      </c>
      <c r="C489" s="2">
        <v>8800</v>
      </c>
    </row>
    <row r="490" spans="1:3" ht="24" x14ac:dyDescent="0.15">
      <c r="A490" s="36" t="s">
        <v>347</v>
      </c>
      <c r="B490" s="1" t="s">
        <v>447</v>
      </c>
      <c r="C490" s="2">
        <v>5716</v>
      </c>
    </row>
    <row r="491" spans="1:3" ht="15" customHeight="1" x14ac:dyDescent="0.15">
      <c r="A491" s="201" t="s">
        <v>110</v>
      </c>
      <c r="B491" s="201"/>
      <c r="C491" s="77">
        <f>AVERAGE(C488:C490)</f>
        <v>7678.666666666667</v>
      </c>
    </row>
    <row r="492" spans="1:3" x14ac:dyDescent="0.15">
      <c r="A492" s="201" t="s">
        <v>765</v>
      </c>
      <c r="B492" s="201"/>
      <c r="C492" s="77">
        <f>C491*(1+2.4%)</f>
        <v>7862.9546666666674</v>
      </c>
    </row>
    <row r="493" spans="1:3" x14ac:dyDescent="0.15">
      <c r="A493" s="15"/>
      <c r="B493" s="15"/>
      <c r="C493" s="3"/>
    </row>
    <row r="494" spans="1:3" x14ac:dyDescent="0.15">
      <c r="A494" s="325" t="s">
        <v>269</v>
      </c>
      <c r="B494" s="325"/>
      <c r="C494" s="325"/>
    </row>
    <row r="495" spans="1:3" ht="12" x14ac:dyDescent="0.15">
      <c r="A495" s="36" t="s">
        <v>341</v>
      </c>
      <c r="B495" s="36" t="s">
        <v>342</v>
      </c>
      <c r="C495" s="76" t="s">
        <v>349</v>
      </c>
    </row>
    <row r="496" spans="1:3" ht="24" x14ac:dyDescent="0.15">
      <c r="A496" s="36" t="s">
        <v>344</v>
      </c>
      <c r="B496" s="1" t="s">
        <v>448</v>
      </c>
      <c r="C496" s="2">
        <v>3056</v>
      </c>
    </row>
    <row r="497" spans="1:3" ht="24" x14ac:dyDescent="0.15">
      <c r="A497" s="36" t="s">
        <v>346</v>
      </c>
      <c r="B497" s="1" t="s">
        <v>448</v>
      </c>
      <c r="C497" s="2">
        <v>2600</v>
      </c>
    </row>
    <row r="498" spans="1:3" ht="24" x14ac:dyDescent="0.15">
      <c r="A498" s="36" t="s">
        <v>347</v>
      </c>
      <c r="B498" s="1" t="s">
        <v>448</v>
      </c>
      <c r="C498" s="2">
        <v>1250</v>
      </c>
    </row>
    <row r="499" spans="1:3" ht="15" customHeight="1" x14ac:dyDescent="0.15">
      <c r="A499" s="201" t="s">
        <v>110</v>
      </c>
      <c r="B499" s="201"/>
      <c r="C499" s="77">
        <f>AVERAGE(C496:C498)</f>
        <v>2302</v>
      </c>
    </row>
    <row r="500" spans="1:3" x14ac:dyDescent="0.15">
      <c r="A500" s="201" t="s">
        <v>765</v>
      </c>
      <c r="B500" s="201"/>
      <c r="C500" s="77">
        <f>C499*(1+2.4%)</f>
        <v>2357.248</v>
      </c>
    </row>
    <row r="501" spans="1:3" x14ac:dyDescent="0.15">
      <c r="A501" s="15"/>
      <c r="B501" s="15"/>
      <c r="C501" s="3"/>
    </row>
    <row r="502" spans="1:3" x14ac:dyDescent="0.15">
      <c r="A502" s="325" t="s">
        <v>449</v>
      </c>
      <c r="B502" s="325"/>
      <c r="C502" s="325"/>
    </row>
    <row r="503" spans="1:3" ht="12" x14ac:dyDescent="0.15">
      <c r="A503" s="36" t="s">
        <v>341</v>
      </c>
      <c r="B503" s="36" t="s">
        <v>342</v>
      </c>
      <c r="C503" s="76" t="s">
        <v>343</v>
      </c>
    </row>
    <row r="504" spans="1:3" ht="24" x14ac:dyDescent="0.15">
      <c r="A504" s="36" t="s">
        <v>344</v>
      </c>
      <c r="B504" s="1" t="s">
        <v>450</v>
      </c>
      <c r="C504" s="2">
        <v>8520</v>
      </c>
    </row>
    <row r="505" spans="1:3" ht="24" x14ac:dyDescent="0.15">
      <c r="A505" s="36" t="s">
        <v>346</v>
      </c>
      <c r="B505" s="1" t="s">
        <v>450</v>
      </c>
      <c r="C505" s="2">
        <v>7970</v>
      </c>
    </row>
    <row r="506" spans="1:3" ht="24" x14ac:dyDescent="0.15">
      <c r="A506" s="36" t="s">
        <v>347</v>
      </c>
      <c r="B506" s="1" t="s">
        <v>450</v>
      </c>
      <c r="C506" s="2">
        <v>2116</v>
      </c>
    </row>
    <row r="507" spans="1:3" ht="15" customHeight="1" x14ac:dyDescent="0.15">
      <c r="A507" s="201" t="s">
        <v>110</v>
      </c>
      <c r="B507" s="201"/>
      <c r="C507" s="77">
        <f>AVERAGE(C504:C506)</f>
        <v>6202</v>
      </c>
    </row>
    <row r="508" spans="1:3" x14ac:dyDescent="0.15">
      <c r="A508" s="201" t="s">
        <v>765</v>
      </c>
      <c r="B508" s="201"/>
      <c r="C508" s="77">
        <f>C507*(1+2.4%)</f>
        <v>6350.848</v>
      </c>
    </row>
    <row r="509" spans="1:3" x14ac:dyDescent="0.15">
      <c r="A509" s="15"/>
      <c r="B509" s="15"/>
      <c r="C509" s="3"/>
    </row>
    <row r="510" spans="1:3" x14ac:dyDescent="0.15">
      <c r="A510" s="325" t="s">
        <v>298</v>
      </c>
      <c r="B510" s="325"/>
      <c r="C510" s="325"/>
    </row>
    <row r="511" spans="1:3" ht="12" x14ac:dyDescent="0.15">
      <c r="A511" s="36" t="s">
        <v>341</v>
      </c>
      <c r="B511" s="36" t="s">
        <v>342</v>
      </c>
      <c r="C511" s="76" t="s">
        <v>343</v>
      </c>
    </row>
    <row r="512" spans="1:3" ht="24" x14ac:dyDescent="0.15">
      <c r="A512" s="36" t="s">
        <v>344</v>
      </c>
      <c r="B512" s="1" t="s">
        <v>451</v>
      </c>
      <c r="C512" s="2">
        <v>10477</v>
      </c>
    </row>
    <row r="513" spans="1:3" ht="24" x14ac:dyDescent="0.15">
      <c r="A513" s="36" t="s">
        <v>346</v>
      </c>
      <c r="B513" s="1" t="s">
        <v>451</v>
      </c>
      <c r="C513" s="2">
        <v>10950</v>
      </c>
    </row>
    <row r="514" spans="1:3" ht="24" x14ac:dyDescent="0.15">
      <c r="A514" s="36" t="s">
        <v>347</v>
      </c>
      <c r="B514" s="1" t="s">
        <v>451</v>
      </c>
      <c r="C514" s="2">
        <v>2181</v>
      </c>
    </row>
    <row r="515" spans="1:3" ht="15" customHeight="1" x14ac:dyDescent="0.15">
      <c r="A515" s="201" t="s">
        <v>110</v>
      </c>
      <c r="B515" s="201"/>
      <c r="C515" s="77">
        <f>AVERAGE(C512:C514)</f>
        <v>7869.333333333333</v>
      </c>
    </row>
    <row r="516" spans="1:3" x14ac:dyDescent="0.15">
      <c r="A516" s="201" t="s">
        <v>765</v>
      </c>
      <c r="B516" s="201"/>
      <c r="C516" s="77">
        <f>C515*(1+2.4%)</f>
        <v>8058.1973333333335</v>
      </c>
    </row>
    <row r="517" spans="1:3" x14ac:dyDescent="0.15">
      <c r="A517" s="15"/>
      <c r="B517" s="15"/>
      <c r="C517" s="3"/>
    </row>
    <row r="518" spans="1:3" x14ac:dyDescent="0.15">
      <c r="A518" s="325" t="s">
        <v>452</v>
      </c>
      <c r="B518" s="325"/>
      <c r="C518" s="325"/>
    </row>
    <row r="519" spans="1:3" ht="12" x14ac:dyDescent="0.15">
      <c r="A519" s="36" t="s">
        <v>341</v>
      </c>
      <c r="B519" s="36" t="s">
        <v>362</v>
      </c>
      <c r="C519" s="76" t="s">
        <v>349</v>
      </c>
    </row>
    <row r="520" spans="1:3" ht="24" x14ac:dyDescent="0.15">
      <c r="A520" s="36" t="s">
        <v>344</v>
      </c>
      <c r="B520" s="1" t="s">
        <v>453</v>
      </c>
      <c r="C520" s="2">
        <v>6144</v>
      </c>
    </row>
    <row r="521" spans="1:3" ht="24" x14ac:dyDescent="0.15">
      <c r="A521" s="36" t="s">
        <v>346</v>
      </c>
      <c r="B521" s="1" t="s">
        <v>453</v>
      </c>
      <c r="C521" s="2">
        <v>5600</v>
      </c>
    </row>
    <row r="522" spans="1:3" ht="15" customHeight="1" x14ac:dyDescent="0.15">
      <c r="A522" s="201" t="s">
        <v>110</v>
      </c>
      <c r="B522" s="201"/>
      <c r="C522" s="77">
        <f>AVERAGE(C520:C521)</f>
        <v>5872</v>
      </c>
    </row>
    <row r="523" spans="1:3" x14ac:dyDescent="0.15">
      <c r="A523" s="201" t="s">
        <v>765</v>
      </c>
      <c r="B523" s="201"/>
      <c r="C523" s="77">
        <f>C522*(1+2.4%)</f>
        <v>6012.9279999999999</v>
      </c>
    </row>
    <row r="524" spans="1:3" x14ac:dyDescent="0.15">
      <c r="A524" s="15"/>
      <c r="B524" s="15"/>
      <c r="C524" s="3"/>
    </row>
    <row r="525" spans="1:3" x14ac:dyDescent="0.15">
      <c r="A525" s="325" t="s">
        <v>454</v>
      </c>
      <c r="B525" s="325"/>
      <c r="C525" s="325"/>
    </row>
    <row r="526" spans="1:3" ht="12" x14ac:dyDescent="0.15">
      <c r="A526" s="36" t="s">
        <v>341</v>
      </c>
      <c r="B526" s="36" t="s">
        <v>342</v>
      </c>
      <c r="C526" s="76" t="s">
        <v>349</v>
      </c>
    </row>
    <row r="527" spans="1:3" ht="24" x14ac:dyDescent="0.15">
      <c r="A527" s="36" t="s">
        <v>344</v>
      </c>
      <c r="B527" s="1" t="s">
        <v>455</v>
      </c>
      <c r="C527" s="2">
        <v>2898</v>
      </c>
    </row>
    <row r="528" spans="1:3" ht="24" x14ac:dyDescent="0.15">
      <c r="A528" s="36" t="s">
        <v>346</v>
      </c>
      <c r="B528" s="1" t="s">
        <v>455</v>
      </c>
      <c r="C528" s="2">
        <v>2450</v>
      </c>
    </row>
    <row r="529" spans="1:3" ht="15" customHeight="1" x14ac:dyDescent="0.15">
      <c r="A529" s="201" t="s">
        <v>110</v>
      </c>
      <c r="B529" s="201"/>
      <c r="C529" s="77">
        <f>AVERAGE(C526:C528)</f>
        <v>2674</v>
      </c>
    </row>
    <row r="530" spans="1:3" x14ac:dyDescent="0.15">
      <c r="A530" s="201" t="s">
        <v>765</v>
      </c>
      <c r="B530" s="201"/>
      <c r="C530" s="77">
        <f>C529*(1+2.4%)</f>
        <v>2738.1759999999999</v>
      </c>
    </row>
    <row r="531" spans="1:3" x14ac:dyDescent="0.15">
      <c r="A531" s="15"/>
      <c r="B531" s="15"/>
      <c r="C531" s="3"/>
    </row>
    <row r="532" spans="1:3" x14ac:dyDescent="0.15">
      <c r="A532" s="325" t="s">
        <v>456</v>
      </c>
      <c r="B532" s="325"/>
      <c r="C532" s="325"/>
    </row>
    <row r="533" spans="1:3" ht="12" x14ac:dyDescent="0.15">
      <c r="A533" s="36" t="s">
        <v>341</v>
      </c>
      <c r="B533" s="36" t="s">
        <v>342</v>
      </c>
      <c r="C533" s="76" t="s">
        <v>349</v>
      </c>
    </row>
    <row r="534" spans="1:3" ht="24" x14ac:dyDescent="0.15">
      <c r="A534" s="36" t="s">
        <v>344</v>
      </c>
      <c r="B534" s="1" t="s">
        <v>457</v>
      </c>
      <c r="C534" s="2">
        <v>581</v>
      </c>
    </row>
    <row r="535" spans="1:3" ht="24" x14ac:dyDescent="0.15">
      <c r="A535" s="36" t="s">
        <v>346</v>
      </c>
      <c r="B535" s="1" t="s">
        <v>457</v>
      </c>
      <c r="C535" s="2">
        <v>500</v>
      </c>
    </row>
    <row r="536" spans="1:3" ht="24" x14ac:dyDescent="0.15">
      <c r="A536" s="36" t="s">
        <v>347</v>
      </c>
      <c r="B536" s="1" t="s">
        <v>457</v>
      </c>
      <c r="C536" s="2">
        <v>1333</v>
      </c>
    </row>
    <row r="537" spans="1:3" ht="15" customHeight="1" x14ac:dyDescent="0.15">
      <c r="A537" s="201" t="s">
        <v>110</v>
      </c>
      <c r="B537" s="201"/>
      <c r="C537" s="77">
        <f>AVERAGE(C533:C536)</f>
        <v>804.66666666666663</v>
      </c>
    </row>
    <row r="538" spans="1:3" x14ac:dyDescent="0.15">
      <c r="A538" s="201" t="s">
        <v>765</v>
      </c>
      <c r="B538" s="201"/>
      <c r="C538" s="77">
        <f>C537*(1+2.4%)</f>
        <v>823.97866666666664</v>
      </c>
    </row>
    <row r="539" spans="1:3" x14ac:dyDescent="0.15">
      <c r="A539" s="15"/>
      <c r="B539" s="15"/>
      <c r="C539" s="3"/>
    </row>
    <row r="540" spans="1:3" x14ac:dyDescent="0.15">
      <c r="A540" s="325" t="s">
        <v>458</v>
      </c>
      <c r="B540" s="325"/>
      <c r="C540" s="325"/>
    </row>
    <row r="541" spans="1:3" ht="12" x14ac:dyDescent="0.15">
      <c r="A541" s="36" t="s">
        <v>341</v>
      </c>
      <c r="B541" s="36" t="s">
        <v>342</v>
      </c>
      <c r="C541" s="76" t="s">
        <v>349</v>
      </c>
    </row>
    <row r="542" spans="1:3" ht="24" x14ac:dyDescent="0.15">
      <c r="A542" s="36" t="s">
        <v>344</v>
      </c>
      <c r="B542" s="1" t="s">
        <v>459</v>
      </c>
      <c r="C542" s="2">
        <v>10397</v>
      </c>
    </row>
    <row r="543" spans="1:3" ht="24" x14ac:dyDescent="0.15">
      <c r="A543" s="36" t="s">
        <v>346</v>
      </c>
      <c r="B543" s="1" t="s">
        <v>459</v>
      </c>
      <c r="C543" s="2">
        <v>8900</v>
      </c>
    </row>
    <row r="544" spans="1:3" ht="24" x14ac:dyDescent="0.15">
      <c r="A544" s="36" t="s">
        <v>347</v>
      </c>
      <c r="B544" s="1" t="s">
        <v>459</v>
      </c>
      <c r="C544" s="2">
        <v>9163</v>
      </c>
    </row>
    <row r="545" spans="1:3" ht="15" customHeight="1" x14ac:dyDescent="0.15">
      <c r="A545" s="201" t="s">
        <v>110</v>
      </c>
      <c r="B545" s="201"/>
      <c r="C545" s="77">
        <f>AVERAGE(C541:C544)</f>
        <v>9486.6666666666661</v>
      </c>
    </row>
    <row r="546" spans="1:3" x14ac:dyDescent="0.15">
      <c r="A546" s="201" t="s">
        <v>765</v>
      </c>
      <c r="B546" s="201"/>
      <c r="C546" s="77">
        <f>C545*(1+2.4%)</f>
        <v>9714.3466666666664</v>
      </c>
    </row>
    <row r="547" spans="1:3" x14ac:dyDescent="0.15">
      <c r="A547" s="15"/>
      <c r="B547" s="15"/>
      <c r="C547" s="3"/>
    </row>
    <row r="548" spans="1:3" x14ac:dyDescent="0.15">
      <c r="A548" s="325" t="s">
        <v>267</v>
      </c>
      <c r="B548" s="325"/>
      <c r="C548" s="325"/>
    </row>
    <row r="549" spans="1:3" ht="12" x14ac:dyDescent="0.15">
      <c r="A549" s="36" t="s">
        <v>341</v>
      </c>
      <c r="B549" s="36" t="s">
        <v>342</v>
      </c>
      <c r="C549" s="76" t="s">
        <v>343</v>
      </c>
    </row>
    <row r="550" spans="1:3" ht="24" x14ac:dyDescent="0.15">
      <c r="A550" s="36" t="s">
        <v>344</v>
      </c>
      <c r="B550" s="1" t="s">
        <v>460</v>
      </c>
      <c r="C550" s="2">
        <v>7250</v>
      </c>
    </row>
    <row r="551" spans="1:3" ht="24" x14ac:dyDescent="0.15">
      <c r="A551" s="36" t="s">
        <v>346</v>
      </c>
      <c r="B551" s="1" t="s">
        <v>460</v>
      </c>
      <c r="C551" s="2">
        <v>8500</v>
      </c>
    </row>
    <row r="552" spans="1:3" ht="24" x14ac:dyDescent="0.15">
      <c r="A552" s="36" t="s">
        <v>347</v>
      </c>
      <c r="B552" s="1" t="s">
        <v>460</v>
      </c>
      <c r="C552" s="2">
        <v>8330</v>
      </c>
    </row>
    <row r="553" spans="1:3" ht="15" customHeight="1" x14ac:dyDescent="0.15">
      <c r="A553" s="201" t="s">
        <v>110</v>
      </c>
      <c r="B553" s="201"/>
      <c r="C553" s="77">
        <f>AVERAGE(C549:C552)</f>
        <v>8026.666666666667</v>
      </c>
    </row>
    <row r="554" spans="1:3" x14ac:dyDescent="0.15">
      <c r="A554" s="201" t="s">
        <v>765</v>
      </c>
      <c r="B554" s="201"/>
      <c r="C554" s="77">
        <f>C553*(1+2.4%)</f>
        <v>8219.3066666666673</v>
      </c>
    </row>
    <row r="555" spans="1:3" x14ac:dyDescent="0.15">
      <c r="A555" s="15"/>
      <c r="B555" s="15"/>
      <c r="C555" s="3"/>
    </row>
    <row r="556" spans="1:3" x14ac:dyDescent="0.15">
      <c r="A556" s="325" t="s">
        <v>461</v>
      </c>
      <c r="B556" s="325"/>
      <c r="C556" s="325"/>
    </row>
    <row r="557" spans="1:3" ht="12" x14ac:dyDescent="0.15">
      <c r="A557" s="36" t="s">
        <v>341</v>
      </c>
      <c r="B557" s="36" t="s">
        <v>342</v>
      </c>
      <c r="C557" s="76" t="s">
        <v>343</v>
      </c>
    </row>
    <row r="558" spans="1:3" ht="24" x14ac:dyDescent="0.15">
      <c r="A558" s="36" t="s">
        <v>344</v>
      </c>
      <c r="B558" s="1" t="s">
        <v>462</v>
      </c>
      <c r="C558" s="2">
        <v>3693</v>
      </c>
    </row>
    <row r="559" spans="1:3" ht="24" x14ac:dyDescent="0.15">
      <c r="A559" s="36" t="s">
        <v>346</v>
      </c>
      <c r="B559" s="1" t="s">
        <v>462</v>
      </c>
      <c r="C559" s="2">
        <v>3900</v>
      </c>
    </row>
    <row r="560" spans="1:3" ht="24" x14ac:dyDescent="0.15">
      <c r="A560" s="36" t="s">
        <v>347</v>
      </c>
      <c r="B560" s="1" t="s">
        <v>462</v>
      </c>
      <c r="C560" s="2">
        <v>5664</v>
      </c>
    </row>
    <row r="561" spans="1:3" ht="15" customHeight="1" x14ac:dyDescent="0.15">
      <c r="A561" s="201" t="s">
        <v>110</v>
      </c>
      <c r="B561" s="201"/>
      <c r="C561" s="77">
        <f>AVERAGE(C557:C560)</f>
        <v>4419</v>
      </c>
    </row>
    <row r="562" spans="1:3" x14ac:dyDescent="0.15">
      <c r="A562" s="201" t="s">
        <v>765</v>
      </c>
      <c r="B562" s="201"/>
      <c r="C562" s="77">
        <f>C561*(1+2.4%)</f>
        <v>4525.0560000000005</v>
      </c>
    </row>
    <row r="563" spans="1:3" x14ac:dyDescent="0.15">
      <c r="A563" s="15"/>
      <c r="B563" s="15"/>
      <c r="C563" s="3"/>
    </row>
    <row r="564" spans="1:3" x14ac:dyDescent="0.15">
      <c r="A564" s="325" t="s">
        <v>463</v>
      </c>
      <c r="B564" s="325"/>
      <c r="C564" s="325"/>
    </row>
    <row r="565" spans="1:3" ht="12" x14ac:dyDescent="0.15">
      <c r="A565" s="36" t="s">
        <v>341</v>
      </c>
      <c r="B565" s="36" t="s">
        <v>342</v>
      </c>
      <c r="C565" s="76" t="s">
        <v>343</v>
      </c>
    </row>
    <row r="566" spans="1:3" ht="24" x14ac:dyDescent="0.15">
      <c r="A566" s="36" t="s">
        <v>344</v>
      </c>
      <c r="B566" s="1" t="s">
        <v>464</v>
      </c>
      <c r="C566" s="2">
        <v>4149</v>
      </c>
    </row>
    <row r="567" spans="1:3" ht="24" x14ac:dyDescent="0.15">
      <c r="A567" s="36" t="s">
        <v>346</v>
      </c>
      <c r="B567" s="1" t="s">
        <v>465</v>
      </c>
      <c r="C567" s="2">
        <v>3460</v>
      </c>
    </row>
    <row r="568" spans="1:3" ht="24" x14ac:dyDescent="0.15">
      <c r="A568" s="36" t="s">
        <v>347</v>
      </c>
      <c r="B568" s="1" t="s">
        <v>466</v>
      </c>
      <c r="C568" s="2">
        <v>1374</v>
      </c>
    </row>
    <row r="569" spans="1:3" ht="15" customHeight="1" x14ac:dyDescent="0.15">
      <c r="A569" s="201" t="s">
        <v>110</v>
      </c>
      <c r="B569" s="201"/>
      <c r="C569" s="77">
        <f>AVERAGE(C565:C568)</f>
        <v>2994.3333333333335</v>
      </c>
    </row>
    <row r="570" spans="1:3" x14ac:dyDescent="0.15">
      <c r="A570" s="201" t="s">
        <v>765</v>
      </c>
      <c r="B570" s="201"/>
      <c r="C570" s="77">
        <f>C569*(1+2.4%)</f>
        <v>3066.1973333333335</v>
      </c>
    </row>
    <row r="571" spans="1:3" x14ac:dyDescent="0.15">
      <c r="A571" s="15"/>
      <c r="B571" s="15"/>
      <c r="C571" s="3"/>
    </row>
    <row r="572" spans="1:3" x14ac:dyDescent="0.15">
      <c r="A572" s="325" t="s">
        <v>467</v>
      </c>
      <c r="B572" s="325"/>
      <c r="C572" s="325"/>
    </row>
    <row r="573" spans="1:3" ht="12" x14ac:dyDescent="0.15">
      <c r="A573" s="36" t="s">
        <v>341</v>
      </c>
      <c r="B573" s="36" t="s">
        <v>342</v>
      </c>
      <c r="C573" s="76" t="s">
        <v>343</v>
      </c>
    </row>
    <row r="574" spans="1:3" ht="24" x14ac:dyDescent="0.15">
      <c r="A574" s="36" t="s">
        <v>344</v>
      </c>
      <c r="B574" s="1" t="s">
        <v>468</v>
      </c>
      <c r="C574" s="2">
        <v>9276</v>
      </c>
    </row>
    <row r="575" spans="1:3" ht="24" x14ac:dyDescent="0.15">
      <c r="A575" s="36" t="s">
        <v>346</v>
      </c>
      <c r="B575" s="1" t="s">
        <v>468</v>
      </c>
      <c r="C575" s="2">
        <v>8900</v>
      </c>
    </row>
    <row r="576" spans="1:3" ht="24" x14ac:dyDescent="0.15">
      <c r="A576" s="36" t="s">
        <v>347</v>
      </c>
      <c r="B576" s="1" t="s">
        <v>468</v>
      </c>
      <c r="C576" s="2">
        <v>2915</v>
      </c>
    </row>
    <row r="577" spans="1:3" ht="15" customHeight="1" x14ac:dyDescent="0.15">
      <c r="A577" s="201" t="s">
        <v>110</v>
      </c>
      <c r="B577" s="201"/>
      <c r="C577" s="77">
        <f>AVERAGE(C573:C576)</f>
        <v>7030.333333333333</v>
      </c>
    </row>
    <row r="578" spans="1:3" x14ac:dyDescent="0.15">
      <c r="A578" s="201" t="s">
        <v>765</v>
      </c>
      <c r="B578" s="201"/>
      <c r="C578" s="77">
        <f>C577*(1+2.4%)</f>
        <v>7199.0613333333331</v>
      </c>
    </row>
    <row r="579" spans="1:3" x14ac:dyDescent="0.15">
      <c r="A579" s="15"/>
      <c r="B579" s="15"/>
      <c r="C579" s="3"/>
    </row>
    <row r="580" spans="1:3" x14ac:dyDescent="0.15">
      <c r="A580" s="325" t="s">
        <v>469</v>
      </c>
      <c r="B580" s="325"/>
      <c r="C580" s="325"/>
    </row>
    <row r="581" spans="1:3" ht="12" x14ac:dyDescent="0.15">
      <c r="A581" s="36" t="s">
        <v>341</v>
      </c>
      <c r="B581" s="36" t="s">
        <v>342</v>
      </c>
      <c r="C581" s="76" t="s">
        <v>343</v>
      </c>
    </row>
    <row r="582" spans="1:3" ht="24" x14ac:dyDescent="0.15">
      <c r="A582" s="36" t="s">
        <v>344</v>
      </c>
      <c r="B582" s="1" t="s">
        <v>470</v>
      </c>
      <c r="C582" s="2">
        <v>3237</v>
      </c>
    </row>
    <row r="583" spans="1:3" ht="24" x14ac:dyDescent="0.15">
      <c r="A583" s="36" t="s">
        <v>346</v>
      </c>
      <c r="B583" s="1" t="s">
        <v>470</v>
      </c>
      <c r="C583" s="2">
        <v>2640</v>
      </c>
    </row>
    <row r="584" spans="1:3" ht="24" x14ac:dyDescent="0.15">
      <c r="A584" s="36" t="s">
        <v>347</v>
      </c>
      <c r="B584" s="1" t="s">
        <v>470</v>
      </c>
      <c r="C584" s="2">
        <v>1259</v>
      </c>
    </row>
    <row r="585" spans="1:3" ht="15" customHeight="1" x14ac:dyDescent="0.15">
      <c r="A585" s="201" t="s">
        <v>110</v>
      </c>
      <c r="B585" s="201"/>
      <c r="C585" s="77">
        <f>AVERAGE(C581:C584)</f>
        <v>2378.6666666666665</v>
      </c>
    </row>
    <row r="586" spans="1:3" x14ac:dyDescent="0.15">
      <c r="A586" s="201" t="s">
        <v>765</v>
      </c>
      <c r="B586" s="201"/>
      <c r="C586" s="77">
        <f>C585*(1+2.4%)</f>
        <v>2435.7546666666667</v>
      </c>
    </row>
    <row r="587" spans="1:3" x14ac:dyDescent="0.15">
      <c r="A587" s="15"/>
      <c r="B587" s="15"/>
      <c r="C587" s="3"/>
    </row>
    <row r="588" spans="1:3" x14ac:dyDescent="0.15">
      <c r="A588" s="325" t="s">
        <v>471</v>
      </c>
      <c r="B588" s="325"/>
      <c r="C588" s="325"/>
    </row>
    <row r="589" spans="1:3" ht="12" x14ac:dyDescent="0.15">
      <c r="A589" s="36" t="s">
        <v>341</v>
      </c>
      <c r="B589" s="36" t="s">
        <v>342</v>
      </c>
      <c r="C589" s="76" t="s">
        <v>343</v>
      </c>
    </row>
    <row r="590" spans="1:3" ht="24" x14ac:dyDescent="0.15">
      <c r="A590" s="36" t="s">
        <v>344</v>
      </c>
      <c r="B590" s="1" t="s">
        <v>471</v>
      </c>
      <c r="C590" s="2">
        <v>2688</v>
      </c>
    </row>
    <row r="591" spans="1:3" ht="24" x14ac:dyDescent="0.15">
      <c r="A591" s="36" t="s">
        <v>346</v>
      </c>
      <c r="B591" s="1" t="s">
        <v>471</v>
      </c>
      <c r="C591" s="2">
        <v>2380</v>
      </c>
    </row>
    <row r="592" spans="1:3" ht="24" x14ac:dyDescent="0.15">
      <c r="A592" s="36" t="s">
        <v>347</v>
      </c>
      <c r="B592" s="1" t="s">
        <v>471</v>
      </c>
      <c r="C592" s="2">
        <v>4905</v>
      </c>
    </row>
    <row r="593" spans="1:3" ht="15" customHeight="1" x14ac:dyDescent="0.15">
      <c r="A593" s="201" t="s">
        <v>110</v>
      </c>
      <c r="B593" s="201"/>
      <c r="C593" s="77">
        <f>AVERAGE(C589:C592)</f>
        <v>3324.3333333333335</v>
      </c>
    </row>
    <row r="594" spans="1:3" x14ac:dyDescent="0.15">
      <c r="A594" s="201" t="s">
        <v>765</v>
      </c>
      <c r="B594" s="201"/>
      <c r="C594" s="77">
        <f>C593*(1+2.4%)</f>
        <v>3404.1173333333336</v>
      </c>
    </row>
    <row r="595" spans="1:3" x14ac:dyDescent="0.15">
      <c r="A595" s="15"/>
      <c r="B595" s="15"/>
      <c r="C595" s="3"/>
    </row>
    <row r="596" spans="1:3" x14ac:dyDescent="0.15">
      <c r="A596" s="325" t="s">
        <v>472</v>
      </c>
      <c r="B596" s="325"/>
      <c r="C596" s="325"/>
    </row>
    <row r="597" spans="1:3" ht="12" x14ac:dyDescent="0.15">
      <c r="A597" s="36" t="s">
        <v>341</v>
      </c>
      <c r="B597" s="36" t="s">
        <v>342</v>
      </c>
      <c r="C597" s="76" t="s">
        <v>343</v>
      </c>
    </row>
    <row r="598" spans="1:3" ht="24" x14ac:dyDescent="0.15">
      <c r="A598" s="36" t="s">
        <v>344</v>
      </c>
      <c r="B598" s="1" t="s">
        <v>473</v>
      </c>
      <c r="C598" s="2">
        <v>3000</v>
      </c>
    </row>
    <row r="599" spans="1:3" ht="24" x14ac:dyDescent="0.15">
      <c r="A599" s="36" t="s">
        <v>346</v>
      </c>
      <c r="B599" s="1" t="s">
        <v>473</v>
      </c>
      <c r="C599" s="2">
        <v>2260</v>
      </c>
    </row>
    <row r="600" spans="1:3" ht="24" x14ac:dyDescent="0.15">
      <c r="A600" s="36" t="s">
        <v>347</v>
      </c>
      <c r="B600" s="1" t="s">
        <v>473</v>
      </c>
      <c r="C600" s="2">
        <v>3499</v>
      </c>
    </row>
    <row r="601" spans="1:3" ht="15" customHeight="1" x14ac:dyDescent="0.15">
      <c r="A601" s="201" t="s">
        <v>110</v>
      </c>
      <c r="B601" s="201"/>
      <c r="C601" s="77">
        <f>AVERAGE(C597:C600)</f>
        <v>2919.6666666666665</v>
      </c>
    </row>
    <row r="602" spans="1:3" x14ac:dyDescent="0.15">
      <c r="A602" s="201" t="s">
        <v>765</v>
      </c>
      <c r="B602" s="201"/>
      <c r="C602" s="77">
        <f>C601*(1+2.4%)</f>
        <v>2989.7386666666666</v>
      </c>
    </row>
    <row r="603" spans="1:3" x14ac:dyDescent="0.15">
      <c r="A603" s="15"/>
      <c r="B603" s="15"/>
      <c r="C603" s="3"/>
    </row>
    <row r="604" spans="1:3" x14ac:dyDescent="0.15">
      <c r="A604" s="325" t="s">
        <v>474</v>
      </c>
      <c r="B604" s="325"/>
      <c r="C604" s="325"/>
    </row>
    <row r="605" spans="1:3" ht="12" x14ac:dyDescent="0.15">
      <c r="A605" s="36" t="s">
        <v>341</v>
      </c>
      <c r="B605" s="36" t="s">
        <v>342</v>
      </c>
      <c r="C605" s="76" t="s">
        <v>343</v>
      </c>
    </row>
    <row r="606" spans="1:3" ht="36" x14ac:dyDescent="0.15">
      <c r="A606" s="36" t="s">
        <v>344</v>
      </c>
      <c r="B606" s="1" t="s">
        <v>474</v>
      </c>
      <c r="C606" s="2">
        <v>38000</v>
      </c>
    </row>
    <row r="607" spans="1:3" ht="36" x14ac:dyDescent="0.15">
      <c r="A607" s="36" t="s">
        <v>346</v>
      </c>
      <c r="B607" s="1" t="s">
        <v>474</v>
      </c>
      <c r="C607" s="2">
        <v>30900</v>
      </c>
    </row>
    <row r="608" spans="1:3" ht="36" x14ac:dyDescent="0.15">
      <c r="A608" s="36" t="s">
        <v>347</v>
      </c>
      <c r="B608" s="1" t="s">
        <v>474</v>
      </c>
      <c r="C608" s="2">
        <v>31287</v>
      </c>
    </row>
    <row r="609" spans="1:3" ht="15" customHeight="1" x14ac:dyDescent="0.15">
      <c r="A609" s="201" t="s">
        <v>110</v>
      </c>
      <c r="B609" s="201"/>
      <c r="C609" s="77">
        <f>AVERAGE(C605:C608)</f>
        <v>33395.666666666664</v>
      </c>
    </row>
    <row r="610" spans="1:3" x14ac:dyDescent="0.15">
      <c r="A610" s="201" t="s">
        <v>765</v>
      </c>
      <c r="B610" s="201"/>
      <c r="C610" s="77">
        <f>C609*(1+2.4%)</f>
        <v>34197.162666666663</v>
      </c>
    </row>
    <row r="611" spans="1:3" x14ac:dyDescent="0.15">
      <c r="A611" s="15"/>
      <c r="B611" s="15"/>
      <c r="C611" s="3"/>
    </row>
    <row r="612" spans="1:3" x14ac:dyDescent="0.15">
      <c r="A612" s="325" t="s">
        <v>475</v>
      </c>
      <c r="B612" s="325"/>
      <c r="C612" s="325"/>
    </row>
    <row r="613" spans="1:3" ht="12" x14ac:dyDescent="0.15">
      <c r="A613" s="36" t="s">
        <v>341</v>
      </c>
      <c r="B613" s="36" t="s">
        <v>342</v>
      </c>
      <c r="C613" s="76" t="s">
        <v>343</v>
      </c>
    </row>
    <row r="614" spans="1:3" ht="24" x14ac:dyDescent="0.15">
      <c r="A614" s="36" t="s">
        <v>344</v>
      </c>
      <c r="B614" s="1" t="s">
        <v>475</v>
      </c>
      <c r="C614" s="2">
        <v>9957</v>
      </c>
    </row>
    <row r="615" spans="1:3" ht="24" x14ac:dyDescent="0.15">
      <c r="A615" s="36" t="s">
        <v>346</v>
      </c>
      <c r="B615" s="1" t="s">
        <v>475</v>
      </c>
      <c r="C615" s="2">
        <v>8800</v>
      </c>
    </row>
    <row r="616" spans="1:3" ht="24" x14ac:dyDescent="0.15">
      <c r="A616" s="36" t="s">
        <v>347</v>
      </c>
      <c r="B616" s="1" t="s">
        <v>475</v>
      </c>
      <c r="C616" s="2">
        <v>15410</v>
      </c>
    </row>
    <row r="617" spans="1:3" ht="15" customHeight="1" x14ac:dyDescent="0.15">
      <c r="A617" s="201" t="s">
        <v>110</v>
      </c>
      <c r="B617" s="201"/>
      <c r="C617" s="77">
        <f>AVERAGE(C613:C616)</f>
        <v>11389</v>
      </c>
    </row>
    <row r="618" spans="1:3" x14ac:dyDescent="0.15">
      <c r="A618" s="201" t="s">
        <v>765</v>
      </c>
      <c r="B618" s="201"/>
      <c r="C618" s="77">
        <f>C617*(1+2.4%)</f>
        <v>11662.336000000001</v>
      </c>
    </row>
    <row r="619" spans="1:3" x14ac:dyDescent="0.15">
      <c r="A619" s="15"/>
      <c r="B619" s="15"/>
      <c r="C619" s="3"/>
    </row>
    <row r="620" spans="1:3" x14ac:dyDescent="0.15">
      <c r="A620" s="325" t="s">
        <v>330</v>
      </c>
      <c r="B620" s="325"/>
      <c r="C620" s="325"/>
    </row>
    <row r="621" spans="1:3" ht="12" x14ac:dyDescent="0.15">
      <c r="A621" s="36" t="s">
        <v>341</v>
      </c>
      <c r="B621" s="36" t="s">
        <v>342</v>
      </c>
      <c r="C621" s="76" t="s">
        <v>343</v>
      </c>
    </row>
    <row r="622" spans="1:3" ht="24" x14ac:dyDescent="0.15">
      <c r="A622" s="36" t="s">
        <v>344</v>
      </c>
      <c r="B622" s="1" t="s">
        <v>330</v>
      </c>
      <c r="C622" s="2">
        <v>2765</v>
      </c>
    </row>
    <row r="623" spans="1:3" ht="24" x14ac:dyDescent="0.15">
      <c r="A623" s="36" t="s">
        <v>346</v>
      </c>
      <c r="B623" s="1" t="s">
        <v>330</v>
      </c>
      <c r="C623" s="2">
        <v>2350</v>
      </c>
    </row>
    <row r="624" spans="1:3" ht="24" x14ac:dyDescent="0.15">
      <c r="A624" s="36" t="s">
        <v>347</v>
      </c>
      <c r="B624" s="1" t="s">
        <v>330</v>
      </c>
      <c r="C624" s="2">
        <v>2066</v>
      </c>
    </row>
    <row r="625" spans="1:3" ht="15" customHeight="1" x14ac:dyDescent="0.15">
      <c r="A625" s="201" t="s">
        <v>110</v>
      </c>
      <c r="B625" s="201"/>
      <c r="C625" s="77">
        <f>AVERAGE(C621:C624)</f>
        <v>2393.6666666666665</v>
      </c>
    </row>
    <row r="626" spans="1:3" x14ac:dyDescent="0.15">
      <c r="A626" s="201" t="s">
        <v>765</v>
      </c>
      <c r="B626" s="201"/>
      <c r="C626" s="77">
        <f>C625*(1+2.4%)</f>
        <v>2451.1146666666664</v>
      </c>
    </row>
    <row r="627" spans="1:3" x14ac:dyDescent="0.15">
      <c r="A627" s="15"/>
      <c r="B627" s="15"/>
      <c r="C627" s="3"/>
    </row>
    <row r="628" spans="1:3" x14ac:dyDescent="0.15">
      <c r="A628" s="325" t="s">
        <v>476</v>
      </c>
      <c r="B628" s="325"/>
      <c r="C628" s="325"/>
    </row>
    <row r="629" spans="1:3" ht="12" x14ac:dyDescent="0.15">
      <c r="A629" s="36" t="s">
        <v>341</v>
      </c>
      <c r="B629" s="36" t="s">
        <v>342</v>
      </c>
      <c r="C629" s="76" t="s">
        <v>343</v>
      </c>
    </row>
    <row r="630" spans="1:3" ht="24" x14ac:dyDescent="0.15">
      <c r="A630" s="36" t="s">
        <v>344</v>
      </c>
      <c r="B630" s="1" t="s">
        <v>476</v>
      </c>
      <c r="C630" s="2">
        <v>4520</v>
      </c>
    </row>
    <row r="631" spans="1:3" ht="24" x14ac:dyDescent="0.15">
      <c r="A631" s="36" t="s">
        <v>346</v>
      </c>
      <c r="B631" s="1" t="s">
        <v>477</v>
      </c>
      <c r="C631" s="2">
        <v>4350</v>
      </c>
    </row>
    <row r="632" spans="1:3" ht="24" x14ac:dyDescent="0.15">
      <c r="A632" s="36" t="s">
        <v>347</v>
      </c>
      <c r="B632" s="1" t="s">
        <v>478</v>
      </c>
      <c r="C632" s="2">
        <v>1766</v>
      </c>
    </row>
    <row r="633" spans="1:3" ht="15" customHeight="1" x14ac:dyDescent="0.15">
      <c r="A633" s="201" t="s">
        <v>110</v>
      </c>
      <c r="B633" s="201"/>
      <c r="C633" s="77">
        <f>AVERAGE(C629:C632)</f>
        <v>3545.3333333333335</v>
      </c>
    </row>
    <row r="634" spans="1:3" ht="15" customHeight="1" x14ac:dyDescent="0.15">
      <c r="A634" s="201" t="s">
        <v>765</v>
      </c>
      <c r="B634" s="201"/>
      <c r="C634" s="77">
        <f>C633*(1+2.4%)</f>
        <v>3630.4213333333337</v>
      </c>
    </row>
    <row r="635" spans="1:3" x14ac:dyDescent="0.15">
      <c r="A635" s="15"/>
      <c r="B635" s="15"/>
      <c r="C635" s="3"/>
    </row>
    <row r="636" spans="1:3" x14ac:dyDescent="0.15">
      <c r="A636" s="325" t="s">
        <v>479</v>
      </c>
      <c r="B636" s="325"/>
      <c r="C636" s="325"/>
    </row>
    <row r="637" spans="1:3" ht="12" x14ac:dyDescent="0.15">
      <c r="A637" s="36" t="s">
        <v>341</v>
      </c>
      <c r="B637" s="36" t="s">
        <v>342</v>
      </c>
      <c r="C637" s="76" t="s">
        <v>343</v>
      </c>
    </row>
    <row r="638" spans="1:3" ht="36" x14ac:dyDescent="0.15">
      <c r="A638" s="36" t="s">
        <v>344</v>
      </c>
      <c r="B638" s="1" t="s">
        <v>480</v>
      </c>
      <c r="C638" s="2">
        <v>11837</v>
      </c>
    </row>
    <row r="639" spans="1:3" ht="36" x14ac:dyDescent="0.15">
      <c r="A639" s="36" t="s">
        <v>346</v>
      </c>
      <c r="B639" s="1" t="s">
        <v>480</v>
      </c>
      <c r="C639" s="2">
        <v>9750</v>
      </c>
    </row>
    <row r="640" spans="1:3" ht="15" customHeight="1" x14ac:dyDescent="0.15">
      <c r="A640" s="201" t="s">
        <v>110</v>
      </c>
      <c r="B640" s="201"/>
      <c r="C640" s="77">
        <f>AVERAGE(C637:C639)</f>
        <v>10793.5</v>
      </c>
    </row>
    <row r="641" spans="1:3" x14ac:dyDescent="0.15">
      <c r="A641" s="201" t="s">
        <v>765</v>
      </c>
      <c r="B641" s="201"/>
      <c r="C641" s="77">
        <f>C640*(1+2.4%)</f>
        <v>11052.544</v>
      </c>
    </row>
    <row r="642" spans="1:3" x14ac:dyDescent="0.15">
      <c r="A642" s="15"/>
      <c r="B642" s="15"/>
      <c r="C642" s="3"/>
    </row>
    <row r="643" spans="1:3" x14ac:dyDescent="0.15">
      <c r="A643" s="325" t="s">
        <v>481</v>
      </c>
      <c r="B643" s="325"/>
      <c r="C643" s="325"/>
    </row>
    <row r="644" spans="1:3" ht="12" x14ac:dyDescent="0.15">
      <c r="A644" s="36" t="s">
        <v>341</v>
      </c>
      <c r="B644" s="36" t="s">
        <v>362</v>
      </c>
      <c r="C644" s="76" t="s">
        <v>343</v>
      </c>
    </row>
    <row r="645" spans="1:3" ht="24" x14ac:dyDescent="0.15">
      <c r="A645" s="36" t="s">
        <v>344</v>
      </c>
      <c r="B645" s="1" t="s">
        <v>481</v>
      </c>
      <c r="C645" s="2">
        <v>2850</v>
      </c>
    </row>
    <row r="646" spans="1:3" ht="24" x14ac:dyDescent="0.15">
      <c r="A646" s="36" t="s">
        <v>346</v>
      </c>
      <c r="B646" s="1" t="s">
        <v>481</v>
      </c>
      <c r="C646" s="2">
        <v>1600</v>
      </c>
    </row>
    <row r="647" spans="1:3" ht="24" x14ac:dyDescent="0.15">
      <c r="A647" s="36" t="s">
        <v>347</v>
      </c>
      <c r="B647" s="1" t="s">
        <v>481</v>
      </c>
      <c r="C647" s="2">
        <v>1266</v>
      </c>
    </row>
    <row r="648" spans="1:3" ht="15" customHeight="1" x14ac:dyDescent="0.15">
      <c r="A648" s="201" t="s">
        <v>110</v>
      </c>
      <c r="B648" s="201"/>
      <c r="C648" s="77">
        <f>AVERAGE(C644:C647)</f>
        <v>1905.3333333333333</v>
      </c>
    </row>
    <row r="649" spans="1:3" x14ac:dyDescent="0.15">
      <c r="A649" s="201" t="s">
        <v>765</v>
      </c>
      <c r="B649" s="201"/>
      <c r="C649" s="77">
        <f>C648*(1+2.4%)</f>
        <v>1951.0613333333333</v>
      </c>
    </row>
    <row r="650" spans="1:3" x14ac:dyDescent="0.15">
      <c r="A650" s="15"/>
      <c r="B650" s="15"/>
      <c r="C650" s="3"/>
    </row>
    <row r="651" spans="1:3" x14ac:dyDescent="0.15">
      <c r="A651" s="325" t="s">
        <v>329</v>
      </c>
      <c r="B651" s="325"/>
      <c r="C651" s="325"/>
    </row>
    <row r="652" spans="1:3" ht="12" x14ac:dyDescent="0.15">
      <c r="A652" s="1" t="s">
        <v>341</v>
      </c>
      <c r="B652" s="1" t="s">
        <v>342</v>
      </c>
      <c r="C652" s="2" t="s">
        <v>343</v>
      </c>
    </row>
    <row r="653" spans="1:3" ht="24" x14ac:dyDescent="0.15">
      <c r="A653" s="36" t="s">
        <v>344</v>
      </c>
      <c r="B653" s="1" t="s">
        <v>329</v>
      </c>
      <c r="C653" s="2">
        <v>3866</v>
      </c>
    </row>
    <row r="654" spans="1:3" ht="24" x14ac:dyDescent="0.15">
      <c r="A654" s="36" t="s">
        <v>346</v>
      </c>
      <c r="B654" s="1" t="s">
        <v>329</v>
      </c>
      <c r="C654" s="2">
        <v>3600</v>
      </c>
    </row>
    <row r="655" spans="1:3" ht="24" x14ac:dyDescent="0.15">
      <c r="A655" s="36" t="s">
        <v>347</v>
      </c>
      <c r="B655" s="1" t="s">
        <v>329</v>
      </c>
      <c r="C655" s="2">
        <v>4665</v>
      </c>
    </row>
    <row r="656" spans="1:3" ht="15" customHeight="1" x14ac:dyDescent="0.15">
      <c r="A656" s="201" t="s">
        <v>110</v>
      </c>
      <c r="B656" s="201"/>
      <c r="C656" s="77">
        <f>AVERAGE(C653:C655)</f>
        <v>4043.6666666666665</v>
      </c>
    </row>
    <row r="657" spans="1:3" x14ac:dyDescent="0.15">
      <c r="A657" s="201" t="s">
        <v>765</v>
      </c>
      <c r="B657" s="201"/>
      <c r="C657" s="77">
        <f>C656*(1+2.4%)</f>
        <v>4140.7146666666667</v>
      </c>
    </row>
    <row r="658" spans="1:3" x14ac:dyDescent="0.15">
      <c r="A658" s="15"/>
      <c r="B658" s="15"/>
      <c r="C658" s="3"/>
    </row>
    <row r="659" spans="1:3" x14ac:dyDescent="0.15">
      <c r="A659" s="325" t="s">
        <v>482</v>
      </c>
      <c r="B659" s="325"/>
      <c r="C659" s="325"/>
    </row>
    <row r="660" spans="1:3" ht="12" x14ac:dyDescent="0.15">
      <c r="A660" s="36" t="s">
        <v>341</v>
      </c>
      <c r="B660" s="36" t="s">
        <v>342</v>
      </c>
      <c r="C660" s="76" t="s">
        <v>343</v>
      </c>
    </row>
    <row r="661" spans="1:3" ht="24" x14ac:dyDescent="0.15">
      <c r="A661" s="36" t="s">
        <v>344</v>
      </c>
      <c r="B661" s="1" t="s">
        <v>482</v>
      </c>
      <c r="C661" s="2">
        <v>2437</v>
      </c>
    </row>
    <row r="662" spans="1:3" ht="24" x14ac:dyDescent="0.15">
      <c r="A662" s="36" t="s">
        <v>346</v>
      </c>
      <c r="B662" s="1" t="s">
        <v>482</v>
      </c>
      <c r="C662" s="2">
        <v>2050</v>
      </c>
    </row>
    <row r="663" spans="1:3" ht="24" x14ac:dyDescent="0.15">
      <c r="A663" s="36" t="s">
        <v>347</v>
      </c>
      <c r="B663" s="1" t="s">
        <v>482</v>
      </c>
      <c r="C663" s="2">
        <v>2040</v>
      </c>
    </row>
    <row r="664" spans="1:3" ht="15" customHeight="1" x14ac:dyDescent="0.15">
      <c r="A664" s="201" t="s">
        <v>110</v>
      </c>
      <c r="B664" s="201"/>
      <c r="C664" s="77">
        <f>AVERAGE(C660:C663)</f>
        <v>2175.6666666666665</v>
      </c>
    </row>
    <row r="665" spans="1:3" x14ac:dyDescent="0.15">
      <c r="A665" s="201" t="s">
        <v>765</v>
      </c>
      <c r="B665" s="201"/>
      <c r="C665" s="77">
        <f>C664*(1+2.4%)</f>
        <v>2227.8826666666664</v>
      </c>
    </row>
    <row r="666" spans="1:3" x14ac:dyDescent="0.15">
      <c r="A666" s="80"/>
      <c r="B666" s="80"/>
      <c r="C666" s="80"/>
    </row>
    <row r="667" spans="1:3" x14ac:dyDescent="0.15">
      <c r="A667" s="325" t="s">
        <v>602</v>
      </c>
      <c r="B667" s="325"/>
      <c r="C667" s="325"/>
    </row>
    <row r="668" spans="1:3" ht="12" x14ac:dyDescent="0.15">
      <c r="A668" s="36" t="s">
        <v>341</v>
      </c>
      <c r="B668" s="36" t="s">
        <v>342</v>
      </c>
      <c r="C668" s="76" t="s">
        <v>343</v>
      </c>
    </row>
    <row r="669" spans="1:3" ht="24" x14ac:dyDescent="0.15">
      <c r="A669" s="36" t="s">
        <v>344</v>
      </c>
      <c r="B669" s="1" t="s">
        <v>603</v>
      </c>
      <c r="C669" s="2">
        <v>113173</v>
      </c>
    </row>
    <row r="670" spans="1:3" ht="24" x14ac:dyDescent="0.15">
      <c r="A670" s="36" t="s">
        <v>346</v>
      </c>
      <c r="B670" s="1" t="s">
        <v>603</v>
      </c>
      <c r="C670" s="2">
        <v>106250</v>
      </c>
    </row>
    <row r="671" spans="1:3" ht="24" x14ac:dyDescent="0.15">
      <c r="A671" s="36" t="s">
        <v>347</v>
      </c>
      <c r="B671" s="1" t="s">
        <v>603</v>
      </c>
      <c r="C671" s="2">
        <v>125950</v>
      </c>
    </row>
    <row r="672" spans="1:3" x14ac:dyDescent="0.15">
      <c r="A672" s="201" t="s">
        <v>110</v>
      </c>
      <c r="B672" s="201"/>
      <c r="C672" s="77">
        <f>AVERAGE(C668:C671)</f>
        <v>115124.33333333333</v>
      </c>
    </row>
    <row r="673" spans="1:6" x14ac:dyDescent="0.15">
      <c r="A673" s="201" t="s">
        <v>765</v>
      </c>
      <c r="B673" s="201"/>
      <c r="C673" s="77">
        <f>C672*(1+2.4%)</f>
        <v>117887.31733333333</v>
      </c>
    </row>
    <row r="674" spans="1:6" x14ac:dyDescent="0.15">
      <c r="A674" s="75"/>
      <c r="B674" s="75"/>
      <c r="C674" s="75"/>
    </row>
    <row r="675" spans="1:6" ht="50.25" customHeight="1" x14ac:dyDescent="0.15">
      <c r="A675" s="325" t="s">
        <v>579</v>
      </c>
      <c r="B675" s="325"/>
      <c r="C675" s="325"/>
      <c r="D675" s="325"/>
      <c r="E675" s="325"/>
      <c r="F675" s="325"/>
    </row>
    <row r="676" spans="1:6" ht="36" x14ac:dyDescent="0.15">
      <c r="A676" s="251" t="s">
        <v>560</v>
      </c>
      <c r="B676" s="251" t="s">
        <v>561</v>
      </c>
      <c r="C676" s="278" t="s">
        <v>562</v>
      </c>
      <c r="D676" s="278" t="s">
        <v>563</v>
      </c>
      <c r="E676" s="251" t="s">
        <v>578</v>
      </c>
      <c r="F676" s="251" t="s">
        <v>765</v>
      </c>
    </row>
    <row r="677" spans="1:6" ht="96" x14ac:dyDescent="0.15">
      <c r="A677" s="1" t="s">
        <v>564</v>
      </c>
      <c r="B677" s="1" t="s">
        <v>565</v>
      </c>
      <c r="C677" s="81">
        <v>13000</v>
      </c>
      <c r="D677" s="81">
        <v>4412</v>
      </c>
      <c r="E677" s="81">
        <f t="shared" ref="E677:E684" si="3">C677+D677</f>
        <v>17412</v>
      </c>
      <c r="F677" s="81">
        <f t="shared" ref="F677:F684" si="4">E677*(1+2.4%)</f>
        <v>17829.887999999999</v>
      </c>
    </row>
    <row r="678" spans="1:6" ht="144" x14ac:dyDescent="0.15">
      <c r="A678" s="1" t="s">
        <v>566</v>
      </c>
      <c r="B678" s="1" t="s">
        <v>567</v>
      </c>
      <c r="C678" s="81">
        <v>17180</v>
      </c>
      <c r="D678" s="81">
        <v>0</v>
      </c>
      <c r="E678" s="81">
        <f t="shared" si="3"/>
        <v>17180</v>
      </c>
      <c r="F678" s="81">
        <f t="shared" si="4"/>
        <v>17592.32</v>
      </c>
    </row>
    <row r="679" spans="1:6" ht="168" x14ac:dyDescent="0.15">
      <c r="A679" s="1" t="s">
        <v>568</v>
      </c>
      <c r="B679" s="1" t="s">
        <v>569</v>
      </c>
      <c r="C679" s="81">
        <v>3344</v>
      </c>
      <c r="D679" s="81">
        <v>717</v>
      </c>
      <c r="E679" s="81">
        <f t="shared" si="3"/>
        <v>4061</v>
      </c>
      <c r="F679" s="81">
        <f t="shared" si="4"/>
        <v>4158.4639999999999</v>
      </c>
    </row>
    <row r="680" spans="1:6" ht="409.6" x14ac:dyDescent="0.15">
      <c r="A680" s="1" t="s">
        <v>570</v>
      </c>
      <c r="B680" s="1" t="s">
        <v>571</v>
      </c>
      <c r="C680" s="81">
        <v>2884</v>
      </c>
      <c r="D680" s="81">
        <v>2708</v>
      </c>
      <c r="E680" s="81">
        <f t="shared" si="3"/>
        <v>5592</v>
      </c>
      <c r="F680" s="81">
        <f t="shared" si="4"/>
        <v>5726.2080000000005</v>
      </c>
    </row>
    <row r="681" spans="1:6" ht="120" x14ac:dyDescent="0.15">
      <c r="A681" s="1" t="s">
        <v>572</v>
      </c>
      <c r="B681" s="1" t="s">
        <v>573</v>
      </c>
      <c r="C681" s="81">
        <v>1900</v>
      </c>
      <c r="D681" s="81">
        <v>3000</v>
      </c>
      <c r="E681" s="81">
        <f t="shared" si="3"/>
        <v>4900</v>
      </c>
      <c r="F681" s="81">
        <f t="shared" si="4"/>
        <v>5017.6000000000004</v>
      </c>
    </row>
    <row r="682" spans="1:6" ht="273" x14ac:dyDescent="0.15">
      <c r="A682" s="1" t="s">
        <v>574</v>
      </c>
      <c r="B682" s="1" t="s">
        <v>569</v>
      </c>
      <c r="C682" s="81">
        <v>28947</v>
      </c>
      <c r="D682" s="81">
        <v>3000</v>
      </c>
      <c r="E682" s="81">
        <f t="shared" si="3"/>
        <v>31947</v>
      </c>
      <c r="F682" s="81">
        <f t="shared" si="4"/>
        <v>32713.727999999999</v>
      </c>
    </row>
    <row r="683" spans="1:6" ht="108" x14ac:dyDescent="0.15">
      <c r="A683" s="1" t="s">
        <v>590</v>
      </c>
      <c r="B683" s="1" t="s">
        <v>575</v>
      </c>
      <c r="C683" s="81">
        <v>915</v>
      </c>
      <c r="D683" s="81">
        <v>187</v>
      </c>
      <c r="E683" s="81">
        <f t="shared" si="3"/>
        <v>1102</v>
      </c>
      <c r="F683" s="81">
        <f t="shared" si="4"/>
        <v>1128.4480000000001</v>
      </c>
    </row>
    <row r="684" spans="1:6" ht="36" x14ac:dyDescent="0.15">
      <c r="A684" s="1" t="s">
        <v>576</v>
      </c>
      <c r="B684" s="1" t="s">
        <v>577</v>
      </c>
      <c r="C684" s="81">
        <v>35800</v>
      </c>
      <c r="D684" s="81">
        <v>7500</v>
      </c>
      <c r="E684" s="81">
        <f t="shared" si="3"/>
        <v>43300</v>
      </c>
      <c r="F684" s="81">
        <f t="shared" si="4"/>
        <v>44339.200000000004</v>
      </c>
    </row>
    <row r="685" spans="1:6" ht="50.25" customHeight="1" x14ac:dyDescent="0.15"/>
    <row r="686" spans="1:6" ht="50.25" customHeight="1" x14ac:dyDescent="0.15"/>
    <row r="687" spans="1:6" ht="50.25" customHeight="1" x14ac:dyDescent="0.15"/>
    <row r="688" spans="1:6" ht="50.25" customHeight="1" x14ac:dyDescent="0.15"/>
    <row r="689" ht="50.25" customHeight="1" x14ac:dyDescent="0.15"/>
    <row r="690" ht="50.25" customHeight="1" x14ac:dyDescent="0.15"/>
  </sheetData>
  <mergeCells count="229">
    <mergeCell ref="A675:F675"/>
    <mergeCell ref="A667:C667"/>
    <mergeCell ref="A672:B672"/>
    <mergeCell ref="A673:B673"/>
    <mergeCell ref="A1:F1"/>
    <mergeCell ref="A634:B634"/>
    <mergeCell ref="A641:B641"/>
    <mergeCell ref="A649:B649"/>
    <mergeCell ref="A657:B657"/>
    <mergeCell ref="A665:B665"/>
    <mergeCell ref="A594:B594"/>
    <mergeCell ref="A602:B602"/>
    <mergeCell ref="A610:B610"/>
    <mergeCell ref="A618:B618"/>
    <mergeCell ref="A626:B626"/>
    <mergeCell ref="A620:C620"/>
    <mergeCell ref="A625:B625"/>
    <mergeCell ref="A628:C628"/>
    <mergeCell ref="A633:B633"/>
    <mergeCell ref="A596:C596"/>
    <mergeCell ref="A510:C510"/>
    <mergeCell ref="A515:B515"/>
    <mergeCell ref="A478:C478"/>
    <mergeCell ref="A483:B483"/>
    <mergeCell ref="A609:B609"/>
    <mergeCell ref="A612:C612"/>
    <mergeCell ref="A651:C651"/>
    <mergeCell ref="A617:B617"/>
    <mergeCell ref="A659:C659"/>
    <mergeCell ref="A664:B664"/>
    <mergeCell ref="A580:C580"/>
    <mergeCell ref="A585:B585"/>
    <mergeCell ref="A518:C518"/>
    <mergeCell ref="A522:B522"/>
    <mergeCell ref="A525:C525"/>
    <mergeCell ref="A529:B529"/>
    <mergeCell ref="A532:C532"/>
    <mergeCell ref="A554:B554"/>
    <mergeCell ref="A562:B562"/>
    <mergeCell ref="A570:B570"/>
    <mergeCell ref="A578:B578"/>
    <mergeCell ref="A636:C636"/>
    <mergeCell ref="A640:B640"/>
    <mergeCell ref="A643:C643"/>
    <mergeCell ref="A648:B648"/>
    <mergeCell ref="A586:B586"/>
    <mergeCell ref="A601:B601"/>
    <mergeCell ref="A604:C604"/>
    <mergeCell ref="A656:B656"/>
    <mergeCell ref="A414:C414"/>
    <mergeCell ref="A419:B419"/>
    <mergeCell ref="A422:C422"/>
    <mergeCell ref="A387:B387"/>
    <mergeCell ref="A390:C390"/>
    <mergeCell ref="A395:B395"/>
    <mergeCell ref="A398:C398"/>
    <mergeCell ref="A403:B403"/>
    <mergeCell ref="A404:B404"/>
    <mergeCell ref="A412:B412"/>
    <mergeCell ref="A420:B420"/>
    <mergeCell ref="A443:B443"/>
    <mergeCell ref="A444:B444"/>
    <mergeCell ref="A452:B452"/>
    <mergeCell ref="A460:B460"/>
    <mergeCell ref="A468:B468"/>
    <mergeCell ref="A499:B499"/>
    <mergeCell ref="A502:C502"/>
    <mergeCell ref="A507:B507"/>
    <mergeCell ref="A446:C446"/>
    <mergeCell ref="A451:B451"/>
    <mergeCell ref="A454:C454"/>
    <mergeCell ref="A459:B459"/>
    <mergeCell ref="A127:B127"/>
    <mergeCell ref="A90:C90"/>
    <mergeCell ref="A95:B95"/>
    <mergeCell ref="A98:C98"/>
    <mergeCell ref="A103:B103"/>
    <mergeCell ref="A106:C106"/>
    <mergeCell ref="A294:B294"/>
    <mergeCell ref="A302:B302"/>
    <mergeCell ref="A310:B310"/>
    <mergeCell ref="A288:C288"/>
    <mergeCell ref="A293:B293"/>
    <mergeCell ref="A296:C296"/>
    <mergeCell ref="A301:B301"/>
    <mergeCell ref="A304:C304"/>
    <mergeCell ref="A309:B309"/>
    <mergeCell ref="A286:B286"/>
    <mergeCell ref="A128:B128"/>
    <mergeCell ref="A136:B136"/>
    <mergeCell ref="A144:B144"/>
    <mergeCell ref="A152:B152"/>
    <mergeCell ref="A285:B285"/>
    <mergeCell ref="A249:C249"/>
    <mergeCell ref="A254:B254"/>
    <mergeCell ref="A257:C257"/>
    <mergeCell ref="A380:B380"/>
    <mergeCell ref="A388:B388"/>
    <mergeCell ref="A588:C588"/>
    <mergeCell ref="A593:B593"/>
    <mergeCell ref="A556:C556"/>
    <mergeCell ref="A561:B561"/>
    <mergeCell ref="A564:C564"/>
    <mergeCell ref="A569:B569"/>
    <mergeCell ref="A572:C572"/>
    <mergeCell ref="A537:B537"/>
    <mergeCell ref="A540:C540"/>
    <mergeCell ref="A545:B545"/>
    <mergeCell ref="A548:C548"/>
    <mergeCell ref="A553:B553"/>
    <mergeCell ref="A508:B508"/>
    <mergeCell ref="A516:B516"/>
    <mergeCell ref="A523:B523"/>
    <mergeCell ref="A530:B530"/>
    <mergeCell ref="A538:B538"/>
    <mergeCell ref="A546:B546"/>
    <mergeCell ref="A577:B577"/>
    <mergeCell ref="A438:C438"/>
    <mergeCell ref="A406:C406"/>
    <mergeCell ref="A411:B411"/>
    <mergeCell ref="A462:C462"/>
    <mergeCell ref="A491:B491"/>
    <mergeCell ref="A494:C494"/>
    <mergeCell ref="A467:B467"/>
    <mergeCell ref="A470:C470"/>
    <mergeCell ref="A475:B475"/>
    <mergeCell ref="A476:B476"/>
    <mergeCell ref="A484:B484"/>
    <mergeCell ref="A492:B492"/>
    <mergeCell ref="A486:C486"/>
    <mergeCell ref="A500:B500"/>
    <mergeCell ref="A428:B428"/>
    <mergeCell ref="A436:B436"/>
    <mergeCell ref="A358:C358"/>
    <mergeCell ref="A363:B363"/>
    <mergeCell ref="A327:C327"/>
    <mergeCell ref="A332:B332"/>
    <mergeCell ref="A335:C335"/>
    <mergeCell ref="A340:B340"/>
    <mergeCell ref="A343:C343"/>
    <mergeCell ref="A333:B333"/>
    <mergeCell ref="A341:B341"/>
    <mergeCell ref="A348:B348"/>
    <mergeCell ref="A356:B356"/>
    <mergeCell ref="A396:B396"/>
    <mergeCell ref="A427:B427"/>
    <mergeCell ref="A430:C430"/>
    <mergeCell ref="A435:B435"/>
    <mergeCell ref="A366:C366"/>
    <mergeCell ref="A371:B371"/>
    <mergeCell ref="A374:C374"/>
    <mergeCell ref="A379:B379"/>
    <mergeCell ref="A382:C382"/>
    <mergeCell ref="A364:B364"/>
    <mergeCell ref="A372:B372"/>
    <mergeCell ref="A262:B262"/>
    <mergeCell ref="A265:C265"/>
    <mergeCell ref="A230:B230"/>
    <mergeCell ref="A233:C233"/>
    <mergeCell ref="A238:B238"/>
    <mergeCell ref="A241:C241"/>
    <mergeCell ref="A246:B246"/>
    <mergeCell ref="A231:B231"/>
    <mergeCell ref="A239:B239"/>
    <mergeCell ref="A281:C281"/>
    <mergeCell ref="A318:B318"/>
    <mergeCell ref="A347:B347"/>
    <mergeCell ref="A350:C350"/>
    <mergeCell ref="A355:B355"/>
    <mergeCell ref="A312:C312"/>
    <mergeCell ref="A317:B317"/>
    <mergeCell ref="A320:C320"/>
    <mergeCell ref="A324:B324"/>
    <mergeCell ref="A325:B325"/>
    <mergeCell ref="A200:B200"/>
    <mergeCell ref="A208:B208"/>
    <mergeCell ref="A215:B215"/>
    <mergeCell ref="A223:B223"/>
    <mergeCell ref="A210:C210"/>
    <mergeCell ref="A214:B214"/>
    <mergeCell ref="A217:C217"/>
    <mergeCell ref="A222:B222"/>
    <mergeCell ref="A199:B199"/>
    <mergeCell ref="A202:C202"/>
    <mergeCell ref="A207:B207"/>
    <mergeCell ref="A225:C225"/>
    <mergeCell ref="A270:B270"/>
    <mergeCell ref="A273:C273"/>
    <mergeCell ref="A278:B278"/>
    <mergeCell ref="A247:B247"/>
    <mergeCell ref="A255:B255"/>
    <mergeCell ref="A263:B263"/>
    <mergeCell ref="A271:B271"/>
    <mergeCell ref="A279:B279"/>
    <mergeCell ref="A162:C162"/>
    <mergeCell ref="A167:B167"/>
    <mergeCell ref="A130:C130"/>
    <mergeCell ref="A135:B135"/>
    <mergeCell ref="A138:C138"/>
    <mergeCell ref="A143:B143"/>
    <mergeCell ref="A146:C146"/>
    <mergeCell ref="A191:B191"/>
    <mergeCell ref="A194:C194"/>
    <mergeCell ref="A168:B168"/>
    <mergeCell ref="A151:B151"/>
    <mergeCell ref="A154:C154"/>
    <mergeCell ref="A159:B159"/>
    <mergeCell ref="A160:B160"/>
    <mergeCell ref="A170:C170"/>
    <mergeCell ref="A175:B175"/>
    <mergeCell ref="A178:C178"/>
    <mergeCell ref="A183:B183"/>
    <mergeCell ref="A186:C186"/>
    <mergeCell ref="A176:B176"/>
    <mergeCell ref="A184:B184"/>
    <mergeCell ref="A192:B192"/>
    <mergeCell ref="A77:E77"/>
    <mergeCell ref="A82:C82"/>
    <mergeCell ref="A87:B87"/>
    <mergeCell ref="A81:C81"/>
    <mergeCell ref="A111:B111"/>
    <mergeCell ref="A114:C114"/>
    <mergeCell ref="A119:B119"/>
    <mergeCell ref="A122:C122"/>
    <mergeCell ref="A88:B88"/>
    <mergeCell ref="A96:B96"/>
    <mergeCell ref="A104:B104"/>
    <mergeCell ref="A112:B112"/>
    <mergeCell ref="A120:B12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8"/>
  <sheetViews>
    <sheetView showGridLines="0" zoomScaleNormal="100" workbookViewId="0">
      <selection activeCell="A4" sqref="A4:E12"/>
    </sheetView>
  </sheetViews>
  <sheetFormatPr baseColWidth="10" defaultColWidth="11.5" defaultRowHeight="11" x14ac:dyDescent="0.15"/>
  <cols>
    <col min="1" max="1" width="21.83203125" style="6" customWidth="1"/>
    <col min="2" max="2" width="19.33203125" style="6" customWidth="1"/>
    <col min="3" max="3" width="22.5" style="6" customWidth="1"/>
    <col min="4" max="4" width="16" style="6" customWidth="1"/>
    <col min="5" max="5" width="12.6640625" style="6" customWidth="1"/>
    <col min="6" max="16384" width="11.5" style="6"/>
  </cols>
  <sheetData>
    <row r="1" spans="1:5" ht="16" x14ac:dyDescent="0.2">
      <c r="A1" s="286" t="s">
        <v>728</v>
      </c>
      <c r="B1" s="286"/>
      <c r="C1" s="286"/>
      <c r="D1" s="286"/>
      <c r="E1" s="286"/>
    </row>
    <row r="2" spans="1:5" ht="26" x14ac:dyDescent="0.15">
      <c r="A2" s="326" t="s">
        <v>219</v>
      </c>
      <c r="B2" s="326" t="s">
        <v>220</v>
      </c>
      <c r="C2" s="326" t="s">
        <v>221</v>
      </c>
      <c r="D2" s="327" t="s">
        <v>119</v>
      </c>
      <c r="E2" s="326" t="s">
        <v>118</v>
      </c>
    </row>
    <row r="3" spans="1:5" ht="12" x14ac:dyDescent="0.15">
      <c r="A3" s="158"/>
      <c r="B3" s="159"/>
      <c r="C3" s="160"/>
      <c r="D3" s="161"/>
      <c r="E3" s="152">
        <f>C3*D3</f>
        <v>0</v>
      </c>
    </row>
    <row r="4" spans="1:5" ht="12" x14ac:dyDescent="0.15">
      <c r="A4" s="158"/>
      <c r="B4" s="159"/>
      <c r="C4" s="160"/>
      <c r="D4" s="161"/>
      <c r="E4" s="152">
        <f t="shared" ref="E4:E13" si="0">C4*D4</f>
        <v>0</v>
      </c>
    </row>
    <row r="5" spans="1:5" ht="12" x14ac:dyDescent="0.15">
      <c r="A5" s="158"/>
      <c r="B5" s="159"/>
      <c r="C5" s="160"/>
      <c r="D5" s="161"/>
      <c r="E5" s="152">
        <f t="shared" si="0"/>
        <v>0</v>
      </c>
    </row>
    <row r="6" spans="1:5" ht="12" x14ac:dyDescent="0.15">
      <c r="A6" s="162"/>
      <c r="B6" s="159"/>
      <c r="C6" s="160"/>
      <c r="D6" s="161"/>
      <c r="E6" s="152">
        <f t="shared" si="0"/>
        <v>0</v>
      </c>
    </row>
    <row r="7" spans="1:5" ht="12" x14ac:dyDescent="0.15">
      <c r="A7" s="162"/>
      <c r="B7" s="163"/>
      <c r="C7" s="160"/>
      <c r="D7" s="161"/>
      <c r="E7" s="152">
        <f t="shared" si="0"/>
        <v>0</v>
      </c>
    </row>
    <row r="8" spans="1:5" ht="12" x14ac:dyDescent="0.15">
      <c r="A8" s="162"/>
      <c r="B8" s="159"/>
      <c r="C8" s="160"/>
      <c r="D8" s="161"/>
      <c r="E8" s="152">
        <f t="shared" si="0"/>
        <v>0</v>
      </c>
    </row>
    <row r="9" spans="1:5" ht="12" x14ac:dyDescent="0.15">
      <c r="A9" s="162"/>
      <c r="B9" s="159"/>
      <c r="C9" s="160"/>
      <c r="D9" s="161"/>
      <c r="E9" s="152">
        <f t="shared" si="0"/>
        <v>0</v>
      </c>
    </row>
    <row r="10" spans="1:5" ht="12" x14ac:dyDescent="0.15">
      <c r="A10" s="162"/>
      <c r="B10" s="159"/>
      <c r="C10" s="160"/>
      <c r="D10" s="161"/>
      <c r="E10" s="152">
        <f t="shared" si="0"/>
        <v>0</v>
      </c>
    </row>
    <row r="11" spans="1:5" ht="12" x14ac:dyDescent="0.15">
      <c r="A11" s="162"/>
      <c r="B11" s="159"/>
      <c r="C11" s="160"/>
      <c r="D11" s="161"/>
      <c r="E11" s="153">
        <f t="shared" si="0"/>
        <v>0</v>
      </c>
    </row>
    <row r="12" spans="1:5" ht="12" x14ac:dyDescent="0.15">
      <c r="A12" s="162"/>
      <c r="B12" s="159"/>
      <c r="C12" s="160"/>
      <c r="D12" s="161"/>
      <c r="E12" s="152">
        <f t="shared" si="0"/>
        <v>0</v>
      </c>
    </row>
    <row r="13" spans="1:5" ht="12" x14ac:dyDescent="0.15">
      <c r="A13" s="162"/>
      <c r="B13" s="159"/>
      <c r="C13" s="160"/>
      <c r="D13" s="161"/>
      <c r="E13" s="152">
        <f t="shared" si="0"/>
        <v>0</v>
      </c>
    </row>
    <row r="14" spans="1:5" ht="12" x14ac:dyDescent="0.15">
      <c r="A14" s="204" t="s">
        <v>222</v>
      </c>
      <c r="B14" s="204"/>
      <c r="C14" s="204"/>
      <c r="D14" s="204"/>
      <c r="E14" s="155">
        <f>SUM(E3:E13)</f>
        <v>0</v>
      </c>
    </row>
    <row r="17" spans="1:3" x14ac:dyDescent="0.15">
      <c r="A17" s="205" t="s">
        <v>704</v>
      </c>
      <c r="B17" s="205"/>
      <c r="C17" s="205"/>
    </row>
    <row r="18" spans="1:3" ht="24.75" customHeight="1" x14ac:dyDescent="0.15">
      <c r="A18" s="164" t="s">
        <v>217</v>
      </c>
      <c r="B18" s="164" t="s">
        <v>218</v>
      </c>
      <c r="C18" s="164" t="s">
        <v>216</v>
      </c>
    </row>
    <row r="19" spans="1:3" ht="12" x14ac:dyDescent="0.15">
      <c r="A19" s="166">
        <f>A3</f>
        <v>0</v>
      </c>
      <c r="B19" s="70"/>
      <c r="C19" s="155">
        <f>SUM(C8:C18)</f>
        <v>0</v>
      </c>
    </row>
    <row r="20" spans="1:3" ht="12" x14ac:dyDescent="0.15">
      <c r="A20" s="167"/>
      <c r="B20" s="70"/>
      <c r="C20" s="155">
        <f t="shared" ref="C20:C25" si="1">SUM(C9:C19)</f>
        <v>0</v>
      </c>
    </row>
    <row r="21" spans="1:3" ht="12" x14ac:dyDescent="0.15">
      <c r="A21" s="167"/>
      <c r="B21" s="70"/>
      <c r="C21" s="155">
        <f t="shared" si="1"/>
        <v>0</v>
      </c>
    </row>
    <row r="22" spans="1:3" ht="12" x14ac:dyDescent="0.15">
      <c r="A22" s="167"/>
      <c r="B22" s="71"/>
      <c r="C22" s="155">
        <f t="shared" si="1"/>
        <v>0</v>
      </c>
    </row>
    <row r="23" spans="1:3" ht="12" x14ac:dyDescent="0.15">
      <c r="A23" s="167"/>
      <c r="B23" s="73"/>
      <c r="C23" s="155">
        <f t="shared" si="1"/>
        <v>0</v>
      </c>
    </row>
    <row r="24" spans="1:3" ht="12" x14ac:dyDescent="0.15">
      <c r="A24" s="167"/>
      <c r="B24" s="73"/>
      <c r="C24" s="155">
        <f t="shared" si="1"/>
        <v>0</v>
      </c>
    </row>
    <row r="25" spans="1:3" ht="12" x14ac:dyDescent="0.15">
      <c r="A25" s="168"/>
      <c r="B25" s="73"/>
      <c r="C25" s="155">
        <f t="shared" si="1"/>
        <v>0</v>
      </c>
    </row>
    <row r="26" spans="1:3" ht="24.75" customHeight="1" x14ac:dyDescent="0.15">
      <c r="A26" s="198" t="s">
        <v>110</v>
      </c>
      <c r="B26" s="198"/>
      <c r="C26" s="72">
        <f>AVERAGE(C19:C25)</f>
        <v>0</v>
      </c>
    </row>
    <row r="27" spans="1:3" ht="24.75" customHeight="1" x14ac:dyDescent="0.15">
      <c r="A27" s="198" t="s">
        <v>765</v>
      </c>
      <c r="B27" s="198"/>
      <c r="C27" s="72">
        <f>C26*(1+2.4%)</f>
        <v>0</v>
      </c>
    </row>
    <row r="28" spans="1:3" ht="24.75" customHeight="1" x14ac:dyDescent="0.15">
      <c r="A28" s="74"/>
      <c r="B28" s="15"/>
      <c r="C28" s="15"/>
    </row>
  </sheetData>
  <mergeCells count="6">
    <mergeCell ref="A27:B27"/>
    <mergeCell ref="A14:D14"/>
    <mergeCell ref="A1:E1"/>
    <mergeCell ref="A17:C17"/>
    <mergeCell ref="A19:A25"/>
    <mergeCell ref="A26:B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1"/>
  <sheetViews>
    <sheetView showGridLines="0" zoomScaleNormal="100" workbookViewId="0">
      <selection activeCell="E3" sqref="E3"/>
    </sheetView>
  </sheetViews>
  <sheetFormatPr baseColWidth="10" defaultColWidth="11.5" defaultRowHeight="11" x14ac:dyDescent="0.15"/>
  <cols>
    <col min="1" max="1" width="19.5" style="6" customWidth="1"/>
    <col min="2" max="2" width="19.1640625" style="6" customWidth="1"/>
    <col min="3" max="4" width="11.5" style="6"/>
    <col min="5" max="5" width="19.83203125" style="6" customWidth="1"/>
    <col min="6" max="6" width="18" style="6" customWidth="1"/>
    <col min="7" max="16384" width="11.5" style="6"/>
  </cols>
  <sheetData>
    <row r="1" spans="1:7" ht="16" x14ac:dyDescent="0.2">
      <c r="A1" s="286" t="s">
        <v>770</v>
      </c>
      <c r="B1" s="286"/>
      <c r="C1" s="286"/>
      <c r="D1" s="286"/>
      <c r="E1" s="286"/>
      <c r="F1" s="286"/>
      <c r="G1" s="28"/>
    </row>
    <row r="2" spans="1:7" s="23" customFormat="1" ht="12" x14ac:dyDescent="0.2">
      <c r="A2" s="18" t="s">
        <v>93</v>
      </c>
      <c r="B2" s="18" t="s">
        <v>100</v>
      </c>
      <c r="C2" s="18" t="s">
        <v>94</v>
      </c>
      <c r="D2" s="19" t="s">
        <v>92</v>
      </c>
      <c r="E2" s="20" t="s">
        <v>119</v>
      </c>
      <c r="F2" s="20" t="s">
        <v>118</v>
      </c>
    </row>
    <row r="3" spans="1:7" s="23" customFormat="1" ht="123" customHeight="1" x14ac:dyDescent="0.2">
      <c r="A3" s="1" t="s">
        <v>121</v>
      </c>
      <c r="B3" s="1" t="s">
        <v>123</v>
      </c>
      <c r="C3" s="1" t="s">
        <v>95</v>
      </c>
      <c r="D3" s="107">
        <v>1</v>
      </c>
      <c r="E3" s="22">
        <f>B16</f>
        <v>47700.224000000002</v>
      </c>
      <c r="F3" s="22">
        <f>D3*E3</f>
        <v>47700.224000000002</v>
      </c>
    </row>
    <row r="4" spans="1:7" s="23" customFormat="1" ht="147" customHeight="1" x14ac:dyDescent="0.2">
      <c r="A4" s="1" t="s">
        <v>120</v>
      </c>
      <c r="B4" s="1" t="s">
        <v>124</v>
      </c>
      <c r="C4" s="1" t="s">
        <v>95</v>
      </c>
      <c r="D4" s="107">
        <v>1</v>
      </c>
      <c r="E4" s="22">
        <f>B24</f>
        <v>32614.400000000001</v>
      </c>
      <c r="F4" s="108">
        <f>D4*E4</f>
        <v>32614.400000000001</v>
      </c>
    </row>
    <row r="5" spans="1:7" s="23" customFormat="1" ht="58.5" customHeight="1" x14ac:dyDescent="0.2">
      <c r="A5" s="1" t="s">
        <v>114</v>
      </c>
      <c r="B5" s="1" t="s">
        <v>125</v>
      </c>
      <c r="C5" s="1" t="s">
        <v>95</v>
      </c>
      <c r="D5" s="107">
        <v>1</v>
      </c>
      <c r="E5" s="22">
        <f>B31</f>
        <v>22801.066666666669</v>
      </c>
      <c r="F5" s="108">
        <f t="shared" ref="F5" si="0">D5*E5</f>
        <v>22801.066666666669</v>
      </c>
    </row>
    <row r="6" spans="1:7" s="23" customFormat="1" x14ac:dyDescent="0.2">
      <c r="A6" s="208" t="s">
        <v>537</v>
      </c>
      <c r="B6" s="208"/>
      <c r="C6" s="208"/>
      <c r="D6" s="208"/>
      <c r="E6" s="208"/>
      <c r="F6" s="24">
        <f>F3+F4+F5</f>
        <v>103115.69066666668</v>
      </c>
    </row>
    <row r="7" spans="1:7" s="23" customFormat="1" x14ac:dyDescent="0.2"/>
    <row r="8" spans="1:7" s="23" customFormat="1" x14ac:dyDescent="0.2"/>
    <row r="9" spans="1:7" s="23" customFormat="1" x14ac:dyDescent="0.2">
      <c r="A9" s="234" t="s">
        <v>122</v>
      </c>
      <c r="B9" s="234"/>
      <c r="C9" s="234"/>
    </row>
    <row r="10" spans="1:7" s="23" customFormat="1" ht="12.75" customHeight="1" x14ac:dyDescent="0.2">
      <c r="A10" s="164" t="s">
        <v>103</v>
      </c>
      <c r="B10" s="235" t="s">
        <v>119</v>
      </c>
      <c r="C10" s="235" t="s">
        <v>104</v>
      </c>
    </row>
    <row r="11" spans="1:7" s="23" customFormat="1" ht="24" x14ac:dyDescent="0.2">
      <c r="A11" s="166" t="s">
        <v>105</v>
      </c>
      <c r="B11" s="2">
        <v>43000</v>
      </c>
      <c r="C11" s="1" t="s">
        <v>106</v>
      </c>
    </row>
    <row r="12" spans="1:7" s="23" customFormat="1" ht="12" x14ac:dyDescent="0.2">
      <c r="A12" s="167"/>
      <c r="B12" s="2">
        <v>45000</v>
      </c>
      <c r="C12" s="1" t="s">
        <v>107</v>
      </c>
    </row>
    <row r="13" spans="1:7" s="23" customFormat="1" ht="15" customHeight="1" x14ac:dyDescent="0.2">
      <c r="A13" s="167"/>
      <c r="B13" s="2">
        <v>43000</v>
      </c>
      <c r="C13" s="1" t="s">
        <v>108</v>
      </c>
    </row>
    <row r="14" spans="1:7" s="23" customFormat="1" ht="12" x14ac:dyDescent="0.2">
      <c r="A14" s="168"/>
      <c r="B14" s="2">
        <v>55329</v>
      </c>
      <c r="C14" s="1" t="s">
        <v>109</v>
      </c>
    </row>
    <row r="15" spans="1:7" s="23" customFormat="1" ht="12.75" customHeight="1" x14ac:dyDescent="0.2">
      <c r="A15" s="36" t="s">
        <v>110</v>
      </c>
      <c r="B15" s="206">
        <f>AVERAGE(B11:B14)</f>
        <v>46582.25</v>
      </c>
      <c r="C15" s="207"/>
    </row>
    <row r="16" spans="1:7" s="23" customFormat="1" ht="12" x14ac:dyDescent="0.2">
      <c r="A16" s="36" t="s">
        <v>765</v>
      </c>
      <c r="B16" s="206">
        <f>B15*(1+2.4%)</f>
        <v>47700.224000000002</v>
      </c>
      <c r="C16" s="207"/>
    </row>
    <row r="17" spans="1:3" s="23" customFormat="1" x14ac:dyDescent="0.2">
      <c r="A17" s="44"/>
    </row>
    <row r="18" spans="1:3" s="23" customFormat="1" ht="12" x14ac:dyDescent="0.2">
      <c r="A18" s="236" t="s">
        <v>103</v>
      </c>
      <c r="B18" s="237" t="s">
        <v>119</v>
      </c>
      <c r="C18" s="237" t="s">
        <v>104</v>
      </c>
    </row>
    <row r="19" spans="1:3" s="23" customFormat="1" ht="24" x14ac:dyDescent="0.2">
      <c r="A19" s="166" t="s">
        <v>111</v>
      </c>
      <c r="B19" s="2">
        <v>28000</v>
      </c>
      <c r="C19" s="1" t="s">
        <v>106</v>
      </c>
    </row>
    <row r="20" spans="1:3" s="23" customFormat="1" ht="12.75" customHeight="1" x14ac:dyDescent="0.2">
      <c r="A20" s="167"/>
      <c r="B20" s="2">
        <v>30900</v>
      </c>
      <c r="C20" s="1" t="s">
        <v>108</v>
      </c>
    </row>
    <row r="21" spans="1:3" s="23" customFormat="1" ht="12" x14ac:dyDescent="0.2">
      <c r="A21" s="167"/>
      <c r="B21" s="2">
        <v>31000</v>
      </c>
      <c r="C21" s="1" t="s">
        <v>112</v>
      </c>
    </row>
    <row r="22" spans="1:3" s="23" customFormat="1" ht="24" x14ac:dyDescent="0.2">
      <c r="A22" s="168"/>
      <c r="B22" s="2">
        <v>37500</v>
      </c>
      <c r="C22" s="1" t="s">
        <v>113</v>
      </c>
    </row>
    <row r="23" spans="1:3" s="23" customFormat="1" ht="12" x14ac:dyDescent="0.2">
      <c r="A23" s="36" t="s">
        <v>110</v>
      </c>
      <c r="B23" s="206">
        <f>AVERAGE(B19:B22)</f>
        <v>31850</v>
      </c>
      <c r="C23" s="207"/>
    </row>
    <row r="24" spans="1:3" s="23" customFormat="1" ht="12" x14ac:dyDescent="0.2">
      <c r="A24" s="36" t="s">
        <v>765</v>
      </c>
      <c r="B24" s="206">
        <f>B23*(1+2.4%)</f>
        <v>32614.400000000001</v>
      </c>
      <c r="C24" s="207"/>
    </row>
    <row r="25" spans="1:3" s="23" customFormat="1" x14ac:dyDescent="0.2"/>
    <row r="26" spans="1:3" s="23" customFormat="1" ht="12" x14ac:dyDescent="0.2">
      <c r="A26" s="235" t="s">
        <v>103</v>
      </c>
      <c r="B26" s="235" t="s">
        <v>119</v>
      </c>
      <c r="C26" s="235" t="s">
        <v>104</v>
      </c>
    </row>
    <row r="27" spans="1:3" s="23" customFormat="1" ht="12" x14ac:dyDescent="0.2">
      <c r="A27" s="166" t="s">
        <v>114</v>
      </c>
      <c r="B27" s="2">
        <v>18000</v>
      </c>
      <c r="C27" s="1" t="s">
        <v>115</v>
      </c>
    </row>
    <row r="28" spans="1:3" s="23" customFormat="1" ht="12" x14ac:dyDescent="0.2">
      <c r="A28" s="167"/>
      <c r="B28" s="2">
        <v>23800</v>
      </c>
      <c r="C28" s="1" t="s">
        <v>116</v>
      </c>
    </row>
    <row r="29" spans="1:3" s="23" customFormat="1" ht="14.25" customHeight="1" x14ac:dyDescent="0.2">
      <c r="A29" s="168"/>
      <c r="B29" s="2">
        <v>25000</v>
      </c>
      <c r="C29" s="1" t="s">
        <v>117</v>
      </c>
    </row>
    <row r="30" spans="1:3" s="23" customFormat="1" ht="15.75" customHeight="1" x14ac:dyDescent="0.2">
      <c r="A30" s="36" t="s">
        <v>110</v>
      </c>
      <c r="B30" s="206">
        <f>AVERAGE(B27:B29)</f>
        <v>22266.666666666668</v>
      </c>
      <c r="C30" s="207"/>
    </row>
    <row r="31" spans="1:3" s="23" customFormat="1" ht="15.75" customHeight="1" x14ac:dyDescent="0.2">
      <c r="A31" s="36" t="s">
        <v>765</v>
      </c>
      <c r="B31" s="206">
        <f>B30*(1+2.4%)</f>
        <v>22801.066666666669</v>
      </c>
      <c r="C31" s="207"/>
    </row>
  </sheetData>
  <mergeCells count="12">
    <mergeCell ref="A1:F1"/>
    <mergeCell ref="B16:C16"/>
    <mergeCell ref="A11:A14"/>
    <mergeCell ref="B15:C15"/>
    <mergeCell ref="A6:E6"/>
    <mergeCell ref="A9:C9"/>
    <mergeCell ref="A27:A29"/>
    <mergeCell ref="B30:C30"/>
    <mergeCell ref="B31:C31"/>
    <mergeCell ref="B24:C24"/>
    <mergeCell ref="A19:A22"/>
    <mergeCell ref="B23:C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
  <sheetViews>
    <sheetView showGridLines="0" zoomScaleNormal="100" workbookViewId="0">
      <selection activeCell="F27" sqref="F27"/>
    </sheetView>
  </sheetViews>
  <sheetFormatPr baseColWidth="10" defaultColWidth="11.5" defaultRowHeight="11" x14ac:dyDescent="0.15"/>
  <cols>
    <col min="1" max="1" width="15" style="6" customWidth="1"/>
    <col min="2" max="2" width="19.83203125" style="6" customWidth="1"/>
    <col min="3" max="3" width="15.83203125" style="6" customWidth="1"/>
    <col min="4" max="4" width="14.83203125" style="6" customWidth="1"/>
    <col min="5" max="5" width="28.5" style="6" customWidth="1"/>
    <col min="6" max="16384" width="11.5" style="6"/>
  </cols>
  <sheetData>
    <row r="1" spans="1:5" ht="14" x14ac:dyDescent="0.15">
      <c r="A1" s="239" t="s">
        <v>727</v>
      </c>
      <c r="B1" s="239"/>
      <c r="C1" s="239"/>
      <c r="D1" s="239"/>
      <c r="E1" s="239"/>
    </row>
    <row r="2" spans="1:5" x14ac:dyDescent="0.15">
      <c r="A2" s="240" t="s">
        <v>705</v>
      </c>
      <c r="B2" s="240"/>
      <c r="C2" s="240"/>
      <c r="D2" s="240"/>
      <c r="E2" s="240"/>
    </row>
    <row r="3" spans="1:5" ht="24" x14ac:dyDescent="0.15">
      <c r="A3" s="164" t="s">
        <v>607</v>
      </c>
      <c r="B3" s="164" t="s">
        <v>608</v>
      </c>
      <c r="C3" s="164" t="s">
        <v>609</v>
      </c>
      <c r="D3" s="165" t="s">
        <v>610</v>
      </c>
      <c r="E3" s="164" t="s">
        <v>763</v>
      </c>
    </row>
    <row r="4" spans="1:5" ht="53.25" customHeight="1" x14ac:dyDescent="0.15">
      <c r="A4" s="1" t="s">
        <v>611</v>
      </c>
      <c r="B4" s="1"/>
      <c r="C4" s="173"/>
      <c r="D4" s="2"/>
      <c r="E4" s="106">
        <f>D4*(1+2.4%)</f>
        <v>0</v>
      </c>
    </row>
    <row r="5" spans="1:5" ht="55.5" customHeight="1" x14ac:dyDescent="0.15">
      <c r="A5" s="1" t="s">
        <v>612</v>
      </c>
      <c r="B5" s="1"/>
      <c r="C5" s="173"/>
      <c r="D5" s="2"/>
      <c r="E5" s="106">
        <f>D5*(1+2.4%)</f>
        <v>0</v>
      </c>
    </row>
    <row r="6" spans="1:5" ht="38.25" customHeight="1" x14ac:dyDescent="0.15">
      <c r="A6" s="1" t="s">
        <v>613</v>
      </c>
      <c r="B6" s="1"/>
      <c r="C6" s="173"/>
      <c r="D6" s="2"/>
      <c r="E6" s="106">
        <f>D6*(1+2.4%)</f>
        <v>0</v>
      </c>
    </row>
    <row r="7" spans="1:5" x14ac:dyDescent="0.15">
      <c r="A7" s="175" t="s">
        <v>614</v>
      </c>
      <c r="B7" s="175"/>
      <c r="C7" s="175"/>
      <c r="D7" s="175"/>
      <c r="E7" s="32">
        <f>AVERAGE(E4:E6)</f>
        <v>0</v>
      </c>
    </row>
    <row r="8" spans="1:5" x14ac:dyDescent="0.15">
      <c r="A8" s="175" t="s">
        <v>615</v>
      </c>
      <c r="B8" s="175"/>
      <c r="C8" s="175"/>
      <c r="D8" s="175"/>
      <c r="E8" s="9">
        <v>1</v>
      </c>
    </row>
    <row r="9" spans="1:5" x14ac:dyDescent="0.15">
      <c r="A9" s="175" t="s">
        <v>757</v>
      </c>
      <c r="B9" s="175"/>
      <c r="C9" s="175"/>
      <c r="D9" s="175"/>
      <c r="E9" s="98">
        <f>E7*E8</f>
        <v>0</v>
      </c>
    </row>
  </sheetData>
  <mergeCells count="6">
    <mergeCell ref="A1:E1"/>
    <mergeCell ref="A8:D8"/>
    <mergeCell ref="A9:D9"/>
    <mergeCell ref="A2:E2"/>
    <mergeCell ref="C4:C6"/>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Clas. Global de Gastos</vt:lpstr>
      <vt:lpstr>LD</vt:lpstr>
      <vt:lpstr>1.1.1.  </vt:lpstr>
      <vt:lpstr>1.1.2</vt:lpstr>
      <vt:lpstr>1.1.3</vt:lpstr>
      <vt:lpstr>2.1.1.</vt:lpstr>
      <vt:lpstr>2.1.2.</vt:lpstr>
      <vt:lpstr>2.1.3.</vt:lpstr>
      <vt:lpstr>2.1.4.</vt:lpstr>
      <vt:lpstr>2.2.1.</vt:lpstr>
      <vt:lpstr>2.2.2.</vt:lpstr>
      <vt:lpstr>2.2.3</vt:lpstr>
      <vt:lpstr>2.2.5</vt:lpstr>
      <vt:lpstr>2.2.6.</vt:lpstr>
      <vt:lpstr>2.2.7</vt:lpstr>
      <vt:lpstr>2.2.8.</vt:lpstr>
      <vt:lpstr>2.3.2.</vt:lpstr>
      <vt:lpstr>2.3.4.</vt:lpstr>
      <vt:lpstr>3.1.1.</vt:lpstr>
      <vt:lpstr>3.1.2.</vt:lpstr>
      <vt:lpstr>3.1.3.</vt:lpstr>
      <vt:lpstr>3.1.4.</vt:lpstr>
      <vt:lpstr>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Microsoft Office User</cp:lastModifiedBy>
  <dcterms:created xsi:type="dcterms:W3CDTF">2020-11-11T01:22:15Z</dcterms:created>
  <dcterms:modified xsi:type="dcterms:W3CDTF">2021-09-09T22:30:51Z</dcterms:modified>
</cp:coreProperties>
</file>